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75" windowWidth="28515" windowHeight="12300" activeTab="0"/>
  </bookViews>
  <sheets>
    <sheet name="Krycí list" sheetId="1" r:id="rId1"/>
    <sheet name="Rekapitulace" sheetId="2" r:id="rId2"/>
    <sheet name="Položky" sheetId="3" r:id="rId3"/>
    <sheet name="ZTI" sheetId="4" r:id="rId4"/>
    <sheet name="Elektro" sheetId="5" r:id="rId5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'Položky'!$A$1:$G$506</definedName>
    <definedName name="_xlnm.Print_Area" localSheetId="1">'Rekapitulace'!$A$1:$I$42</definedName>
    <definedName name="_xlnm.Print_Area" localSheetId="3">'ZTI'!$A$1:$H$46</definedName>
    <definedName name="Parametry">#REF!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Rekapitulace">#REF!</definedName>
    <definedName name="Rozpočet">'Elektro'!$A$3:$I$56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<sst xmlns="http://schemas.openxmlformats.org/spreadsheetml/2006/main" count="1423" uniqueCount="652">
  <si>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</si>
  <si>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</si>
  <si>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</si>
  <si>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</si>
  <si>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</si>
  <si>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</si>
  <si>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</si>
  <si>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</si>
  <si>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</si>
  <si>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</si>
  <si>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</si>
  <si>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</si>
  <si>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</si>
  <si>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</si>
  <si>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</si>
  <si>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</si>
  <si>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</si>
  <si>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</si>
  <si>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</si>
  <si>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</si>
  <si>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</si>
  <si>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</si>
  <si>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</si>
  <si>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</si>
  <si>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</si>
  <si>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</si>
  <si>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</si>
  <si>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</si>
  <si>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</si>
  <si>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</si>
  <si>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</si>
  <si>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</si>
  <si>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</si>
  <si>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</si>
  <si>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</si>
  <si>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</si>
  <si>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</si>
  <si>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</si>
  <si>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</si>
  <si>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</si>
  <si>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</si>
  <si>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</si>
  <si>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</si>
  <si>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</si>
  <si>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</si>
  <si>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</si>
  <si>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</si>
  <si>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</si>
  <si>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</si>
  <si>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</si>
  <si>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</si>
  <si>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</si>
  <si>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</si>
  <si>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</si>
  <si>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</si>
  <si>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</si>
  <si>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</si>
  <si>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</si>
  <si>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</si>
  <si>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</si>
  <si>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</si>
  <si>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</si>
  <si>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</si>
  <si>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</si>
  <si>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</si>
  <si>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</si>
  <si>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</si>
  <si>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</si>
  <si>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</si>
  <si>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</si>
  <si>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</si>
  <si>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</si>
  <si>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</si>
  <si>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</si>
  <si>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</si>
  <si>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</si>
  <si>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SLEPÝ ROZPOČET</t>
  </si>
  <si>
    <t>Slepý rozpočet</t>
  </si>
  <si>
    <t>Zeťka1802</t>
  </si>
  <si>
    <t>Oprava prostor ubyt.objektu UK ÚJOP Hostivař 3</t>
  </si>
  <si>
    <t>1. etapa</t>
  </si>
  <si>
    <t>Oprava 6. a 7. NP</t>
  </si>
  <si>
    <t>3</t>
  </si>
  <si>
    <t>Svislé a kompletní konstrukce</t>
  </si>
  <si>
    <t>342254511R00</t>
  </si>
  <si>
    <t xml:space="preserve">Příčky z desek pórobetonových tl. 75 mm </t>
  </si>
  <si>
    <t>m2</t>
  </si>
  <si>
    <t>6.NP + 7.NP:</t>
  </si>
  <si>
    <t>(0,55+2*0,27)*2,67*2</t>
  </si>
  <si>
    <t>(0,73+0,4)*2,67*2</t>
  </si>
  <si>
    <t>342254611R00</t>
  </si>
  <si>
    <t xml:space="preserve">Příčky z desek pórobetonových tl. 100 mm </t>
  </si>
  <si>
    <t>1,225*2,67-0,8*1,97</t>
  </si>
  <si>
    <t>(2,0*2,67-0,9*1,97)*2</t>
  </si>
  <si>
    <t>342263320R00</t>
  </si>
  <si>
    <t xml:space="preserve">Úprava sádrokartonové příčky pro osazení WC </t>
  </si>
  <si>
    <t>kus</t>
  </si>
  <si>
    <t>10*2</t>
  </si>
  <si>
    <t>342263513RT1</t>
  </si>
  <si>
    <t>Revizní dvířka do SDK příček, 200x250 mm požární odolnost EW 15 DP 2</t>
  </si>
  <si>
    <t>Z/1:</t>
  </si>
  <si>
    <t>23</t>
  </si>
  <si>
    <t>342266111RW9</t>
  </si>
  <si>
    <t>Obklad stěn sádrokartonem na ocelovou konstrukci desky standard impreg. tl. 15 mm, bez izolace</t>
  </si>
  <si>
    <t>((0,9+0,15)*1,2+0,9*0,15)*20</t>
  </si>
  <si>
    <t>346244351R00</t>
  </si>
  <si>
    <t xml:space="preserve">Obezdívka koupelnových van tl. 6,5 cm </t>
  </si>
  <si>
    <t>podezdívka sprch.vaničky:</t>
  </si>
  <si>
    <t>3,3*0,3*20</t>
  </si>
  <si>
    <t>346275111R00</t>
  </si>
  <si>
    <t xml:space="preserve">Přizdívky z desek pórobetonových tl. 50 mm </t>
  </si>
  <si>
    <t>0,4*2,62*7*2</t>
  </si>
  <si>
    <t>61</t>
  </si>
  <si>
    <t>Upravy povrchů vnitřní</t>
  </si>
  <si>
    <t>602012176RT3</t>
  </si>
  <si>
    <t xml:space="preserve">Omítka tenkovrstvá ručně </t>
  </si>
  <si>
    <t>(1,225*2,67-0,8*1,97)*2</t>
  </si>
  <si>
    <t>(2,0*2,67-0,9*1,97)*2*2</t>
  </si>
  <si>
    <t>611403380R00</t>
  </si>
  <si>
    <t xml:space="preserve">Hrubá výplň rýh ve stropech do 3x3 cm maltou z SMS </t>
  </si>
  <si>
    <t>m</t>
  </si>
  <si>
    <t>po elektro rozvodech:</t>
  </si>
  <si>
    <t>200</t>
  </si>
  <si>
    <t>611471413R00</t>
  </si>
  <si>
    <t xml:space="preserve">Úprava stropů aktiv. štukem s přísadou, tl. 2-3 mm </t>
  </si>
  <si>
    <t>243,28*0,1</t>
  </si>
  <si>
    <t>242,87*0,1</t>
  </si>
  <si>
    <t>612421221R00</t>
  </si>
  <si>
    <t xml:space="preserve">Oprava vápen.omítek stěn do 10 % pl. - hladkých </t>
  </si>
  <si>
    <t>(5,375+5,74)*2*2,62-(3,64*1,5+0,6*1,97+0,8*1,97*2+0,9*1,97)</t>
  </si>
  <si>
    <t>(3,375+2,23)*2*2,62-(2,4*1,5+0,8*1,97)</t>
  </si>
  <si>
    <t>((2,05+1,7)*2*2,62-(0,9*0,9+0,6*1,97))*2</t>
  </si>
  <si>
    <t>((3,375+4,03)*2*2,62-(0,8*1,97+0,9*0,9+2,4*1,5))*2</t>
  </si>
  <si>
    <t>((17,725+2,0)*2*2,62-(0,8*1,97*10+0,9*1,97+1,5*1,5))*2</t>
  </si>
  <si>
    <t>((3,565+5,0)*2*2,62-(2,4*1,5+0,7*1,97+0,8*1,97))*2*2</t>
  </si>
  <si>
    <t>((3,475+5,0)*2*2,62-(2,4*1,5+0,7*1,97+0,8*1,97))*6*2</t>
  </si>
  <si>
    <t>((3,435+5,0)*2*2,62-(2,4*1,5+0,7*1,97+0,8*1,97))*2*2</t>
  </si>
  <si>
    <t>((1,45+1,8)*2*2,62-0,7*1,97)*3*2</t>
  </si>
  <si>
    <t>((1,4+1,8)*2*2,62-0,7*1,97)*2</t>
  </si>
  <si>
    <t>((1,575+1,8)*2*2,62-0,7*1,97)*6*2</t>
  </si>
  <si>
    <t>(5,375+6,57)*2*2,62-(3,64*1,5+0,6*1,97*2+0,7*1,97+0,8*1,97+0,9*1,97)</t>
  </si>
  <si>
    <t>(3,375+1,4)*2*2,62-(2,4*1,5+0,7*1,97)</t>
  </si>
  <si>
    <t>(0,73+1,65)*2*2,62-0,6*1,97</t>
  </si>
  <si>
    <t>612471413R00</t>
  </si>
  <si>
    <t xml:space="preserve">Úprava vnitřních stěn aktivovaným štukem s přísad. </t>
  </si>
  <si>
    <t>612481211RT2</t>
  </si>
  <si>
    <t>Montáž výztužné sítě (perlinky) do stěrky-stěny včetně výztužné sítě a stěrkového tmelu</t>
  </si>
  <si>
    <t>63</t>
  </si>
  <si>
    <t>Podlahy a podlahové konstrukce</t>
  </si>
  <si>
    <t>632411109R00</t>
  </si>
  <si>
    <t xml:space="preserve">Samonivelační stěrka, ruč.zpracování tl.9 mm </t>
  </si>
  <si>
    <t>P1:</t>
  </si>
  <si>
    <t>tl. stěrky 3až 15 mm:</t>
  </si>
  <si>
    <t>9,18+3,29</t>
  </si>
  <si>
    <t>10,2</t>
  </si>
  <si>
    <t>632411904R00</t>
  </si>
  <si>
    <t xml:space="preserve">Penetrace savých podkladů </t>
  </si>
  <si>
    <t>P2:</t>
  </si>
  <si>
    <t>7,15+2,31*3+2,54*6+2,4</t>
  </si>
  <si>
    <t>2,31*3+2,54*6+2,4</t>
  </si>
  <si>
    <t>P3:</t>
  </si>
  <si>
    <t>35,55+14,14*2+14,0+13,98*6+13,78</t>
  </si>
  <si>
    <t>35,55+14,14*2+13,98*6+13,78+14,0</t>
  </si>
  <si>
    <t>P4:</t>
  </si>
  <si>
    <t>13,47</t>
  </si>
  <si>
    <t>13,32</t>
  </si>
  <si>
    <t>632415120R00</t>
  </si>
  <si>
    <t xml:space="preserve">Potěr samonivelační ručně tl. 20 mm </t>
  </si>
  <si>
    <t>632415130R00</t>
  </si>
  <si>
    <t xml:space="preserve">Potěr samonivelační ručně tl. 30 mm </t>
  </si>
  <si>
    <t>64</t>
  </si>
  <si>
    <t>Výplně otvorů</t>
  </si>
  <si>
    <t>642942111RU4</t>
  </si>
  <si>
    <t>Osazení zárubní dveřních ocelových, pl. do 2,5 m2 včetně dodávky zárubně  80 x 197 cm</t>
  </si>
  <si>
    <t>642942111RU5</t>
  </si>
  <si>
    <t>Osazení zárubní dveřních ocelových, pl. do 2,5 m2 včetně dodávky zárubně  90 x 197 cm</t>
  </si>
  <si>
    <t>94</t>
  </si>
  <si>
    <t>Lešení a stavební výtahy</t>
  </si>
  <si>
    <t>941955001R00</t>
  </si>
  <si>
    <t xml:space="preserve">Lešení lehké pomocné, výška podlahy do 1,2 m </t>
  </si>
  <si>
    <t>246,04+245,63</t>
  </si>
  <si>
    <t>95</t>
  </si>
  <si>
    <t>Dokončovací konstrukce na pozemních stavbách</t>
  </si>
  <si>
    <t>952901111R00</t>
  </si>
  <si>
    <t xml:space="preserve">Vyčištění budov o výšce podlaží do 4 m </t>
  </si>
  <si>
    <t>952902110R00</t>
  </si>
  <si>
    <t xml:space="preserve">Čištění zametáním v místnostech a chodbách </t>
  </si>
  <si>
    <t>očištění podkladu:</t>
  </si>
  <si>
    <t>953941611R00</t>
  </si>
  <si>
    <t xml:space="preserve">Osazení konzol ve zdivu cihelném </t>
  </si>
  <si>
    <t>449 84120</t>
  </si>
  <si>
    <t xml:space="preserve">Držák na hasicí přístroj </t>
  </si>
  <si>
    <t>950 13</t>
  </si>
  <si>
    <t>D+M bezpečnostních a orientačních tabulek, popisů dveří</t>
  </si>
  <si>
    <t>kpl</t>
  </si>
  <si>
    <t>Pozn. 1</t>
  </si>
  <si>
    <t>Úprava hrdel VZT potrubí pro osazení  odtahových ventilátorů</t>
  </si>
  <si>
    <t>Pozn. 10</t>
  </si>
  <si>
    <t xml:space="preserve">Požární uzávěr s požární odolností </t>
  </si>
  <si>
    <t>44984124</t>
  </si>
  <si>
    <t>Přístroj hasicí práškový (hasící schopnost 21A)</t>
  </si>
  <si>
    <t>96</t>
  </si>
  <si>
    <t>Bourání konstrukcí</t>
  </si>
  <si>
    <t>962031132R00</t>
  </si>
  <si>
    <t xml:space="preserve">Bourání příček cihelných tl. 10 cm </t>
  </si>
  <si>
    <t>(3,375+0,73*2)*2,67-0,6*1,97-0,7*1,97</t>
  </si>
  <si>
    <t>(1,375+2,0+3,375+0,3)*2,67-0,6*1,97*2</t>
  </si>
  <si>
    <t>2,0*2,67-1,6*1,97</t>
  </si>
  <si>
    <t>(1,375+2,0+1,05+3,375+1,9+1,45)*2,67-0,6*1,97*4</t>
  </si>
  <si>
    <t>965048515R00</t>
  </si>
  <si>
    <t xml:space="preserve">Broušení betonových povrchů do tl. 5 mm </t>
  </si>
  <si>
    <t>244,66-10,13-2,76</t>
  </si>
  <si>
    <t>244,26-10,13-2,76</t>
  </si>
  <si>
    <t>965081702R00</t>
  </si>
  <si>
    <t xml:space="preserve">Bourání soklíků z dlažeb keramických </t>
  </si>
  <si>
    <t>(14,35-(0,8+1,6+0,7+2*0,6))*2</t>
  </si>
  <si>
    <t>((1,375+1,825)*2-(0,8+2*0,6))*2</t>
  </si>
  <si>
    <t>((1,7+2,05)*2-0,6*1,97)*2</t>
  </si>
  <si>
    <t>((1,65+0,73)*2-0,6)*2</t>
  </si>
  <si>
    <t>((1,4+3,375)*2-0,7+2*0,15)*2</t>
  </si>
  <si>
    <t>(2,555+3,375)*2-0,6</t>
  </si>
  <si>
    <t>(2,555+3,375)*2-3*0,6</t>
  </si>
  <si>
    <t>965081713R00</t>
  </si>
  <si>
    <t xml:space="preserve">Bourání dlaždic keramických tl. 1 cm, nad 1 m2 </t>
  </si>
  <si>
    <t>10,2+2,47+3,29+1,2+4,67+1,99+7,74</t>
  </si>
  <si>
    <t>10,2+2,47+3,29+1,2+4,67+7,34+1,99</t>
  </si>
  <si>
    <t>968061125R00</t>
  </si>
  <si>
    <t xml:space="preserve">Vyvěšení dřevěných dveřních křídel pl. do 2 m2 </t>
  </si>
  <si>
    <t>16+2</t>
  </si>
  <si>
    <t>18+2</t>
  </si>
  <si>
    <t>968072455R00</t>
  </si>
  <si>
    <t xml:space="preserve">Vybourání kovových dveřních zárubní pl. do 2 m2 </t>
  </si>
  <si>
    <t>0,6*1,97*(4+4)</t>
  </si>
  <si>
    <t>0,7*1,97*1</t>
  </si>
  <si>
    <t>0,8*1,97*(1+1)</t>
  </si>
  <si>
    <t>968072456R00</t>
  </si>
  <si>
    <t xml:space="preserve">Vybourání kovových dveřních zárubní pl. nad 2 m2 </t>
  </si>
  <si>
    <t>1,6*1,97*(1+1)</t>
  </si>
  <si>
    <t>97</t>
  </si>
  <si>
    <t>Prorážení otvorů</t>
  </si>
  <si>
    <t>978011121R00</t>
  </si>
  <si>
    <t xml:space="preserve">Otlučení omítek vnitřních vápenných stropů do 10 % </t>
  </si>
  <si>
    <t>243,28</t>
  </si>
  <si>
    <t>242,87</t>
  </si>
  <si>
    <t>978013121R00</t>
  </si>
  <si>
    <t xml:space="preserve">Otlučení omítek vnitřních stěn v rozsahu do 10 % </t>
  </si>
  <si>
    <t>978059531R00</t>
  </si>
  <si>
    <t xml:space="preserve">Odsekání vnitřních obkladů stěn nad 2 m2 </t>
  </si>
  <si>
    <t>(2,25+0,6)*0,6*2</t>
  </si>
  <si>
    <t>((1,375+1,45)*2*2,05-0,6*1,97-0,9*0,55)*2</t>
  </si>
  <si>
    <t>(0,5+0,9)*1,5*2</t>
  </si>
  <si>
    <t>((0,9+1,05)*2*2,05-0,6*1,97)*2</t>
  </si>
  <si>
    <t>99</t>
  </si>
  <si>
    <t>Staveništní přesun hmot</t>
  </si>
  <si>
    <t>999281112R00</t>
  </si>
  <si>
    <t xml:space="preserve">Přesun hmot pro opravy a údržbu do výšky 36 m </t>
  </si>
  <si>
    <t>t</t>
  </si>
  <si>
    <t>711</t>
  </si>
  <si>
    <t>Izolace proti vodě</t>
  </si>
  <si>
    <t>711212000R00</t>
  </si>
  <si>
    <t xml:space="preserve">Penetrace podkladu pod hydroizolační nátěr,vč.dod. </t>
  </si>
  <si>
    <t>dlažba:</t>
  </si>
  <si>
    <t>sokl:</t>
  </si>
  <si>
    <t>((3,375+2,23)*2-0,8+2*0,15)*0,1</t>
  </si>
  <si>
    <t>obklad:</t>
  </si>
  <si>
    <t>(1,8+1,12+0,9-0,7)*0,1*3*2</t>
  </si>
  <si>
    <t>(0,33+0,9+1,445)*2,0*3*2</t>
  </si>
  <si>
    <t>(1,8+1,245+0,9-0,7)*0,1*6*2</t>
  </si>
  <si>
    <t>(0,33+0,9+1,575)*2,0*6*2</t>
  </si>
  <si>
    <t>(1,8+1,07+0,9)*0,1*2</t>
  </si>
  <si>
    <t>(0,33+0,9+1,6)*2,0*2</t>
  </si>
  <si>
    <t>711212001R00</t>
  </si>
  <si>
    <t xml:space="preserve">Hydroizolační povlak - nátěr 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</si>
  <si>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</si>
  <si>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</si>
  <si>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</si>
  <si>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</si>
  <si>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((3,375+2,23)*2-0,8+2*0,15)</t>
  </si>
  <si>
    <t>(1,8+1,12+0,9-0,7)*3*2</t>
  </si>
  <si>
    <t>(0,33+0,9+1,445)*3*2</t>
  </si>
  <si>
    <t>(1,8+1,245+0,9-0,7)*6*2</t>
  </si>
  <si>
    <t>(0,33+0,9+1,575)*6*2</t>
  </si>
  <si>
    <t>(1,8+1,07+0,9)*2</t>
  </si>
  <si>
    <t>(0,33+0,9+1,6)*2</t>
  </si>
  <si>
    <t>711212602R00</t>
  </si>
  <si>
    <t xml:space="preserve">Těsnicí roh vnější, vnitřní do spoje podlaha-stěna </t>
  </si>
  <si>
    <t>10+5*10*2</t>
  </si>
  <si>
    <t>711212611R00</t>
  </si>
  <si>
    <t xml:space="preserve">Těsnicí pás do spoje stěna - stěna </t>
  </si>
  <si>
    <t>2,0*2,62*20</t>
  </si>
  <si>
    <t>998711203R00</t>
  </si>
  <si>
    <t xml:space="preserve">Přesun hmot pro izolace proti vodě, výšky do 60 m </t>
  </si>
  <si>
    <t>720</t>
  </si>
  <si>
    <t>Zdravotechnická instalace</t>
  </si>
  <si>
    <t>720 00</t>
  </si>
  <si>
    <t>Provedení ZTI viz samostatná část PD</t>
  </si>
  <si>
    <t>P 720</t>
  </si>
  <si>
    <t xml:space="preserve">Stavební přípomoci </t>
  </si>
  <si>
    <t>725</t>
  </si>
  <si>
    <t>Zařizovací předměty</t>
  </si>
  <si>
    <t>725299101R00</t>
  </si>
  <si>
    <t xml:space="preserve">Montáž koupelnových doplňků - mýdelníků, držáků ap </t>
  </si>
  <si>
    <t>soubor</t>
  </si>
  <si>
    <t>zrcadlo:</t>
  </si>
  <si>
    <t>20</t>
  </si>
  <si>
    <t>polička pod zrcadlo:</t>
  </si>
  <si>
    <t>věšák na ručníky:</t>
  </si>
  <si>
    <t>dvojháček:</t>
  </si>
  <si>
    <t>závěsná štětka WC:</t>
  </si>
  <si>
    <t>držák na toal.papír:</t>
  </si>
  <si>
    <t>držák sprchy:</t>
  </si>
  <si>
    <t>drátěná polička:</t>
  </si>
  <si>
    <t>725980121R00</t>
  </si>
  <si>
    <t xml:space="preserve">Dvířka z plastu, 150 x 150 mm </t>
  </si>
  <si>
    <t>Z/2:</t>
  </si>
  <si>
    <t>725 00</t>
  </si>
  <si>
    <t xml:space="preserve">Věšák na ručníky (2-3 tyče) </t>
  </si>
  <si>
    <t>725 01</t>
  </si>
  <si>
    <t xml:space="preserve">Dvojháček </t>
  </si>
  <si>
    <t>725 02</t>
  </si>
  <si>
    <t xml:space="preserve">Skleněná polička pod zrcadlo </t>
  </si>
  <si>
    <t>725 03</t>
  </si>
  <si>
    <t xml:space="preserve">Drátěná polička do sprch.koutu </t>
  </si>
  <si>
    <t>725 04</t>
  </si>
  <si>
    <t xml:space="preserve">Držák sprchy </t>
  </si>
  <si>
    <t>55149004</t>
  </si>
  <si>
    <t>Držák toaletního papíru</t>
  </si>
  <si>
    <t>55149050</t>
  </si>
  <si>
    <t>Kartáč WC s nerez držákem univerzální</t>
  </si>
  <si>
    <t>55149061</t>
  </si>
  <si>
    <t>Zrcadlo 600 x 400 mm</t>
  </si>
  <si>
    <t>998725204R00</t>
  </si>
  <si>
    <t xml:space="preserve">Přesun hmot pro zařizovací předměty, výšky do 36 m </t>
  </si>
  <si>
    <t>766</t>
  </si>
  <si>
    <t>Konstrukce truhlářské</t>
  </si>
  <si>
    <t>766416132R00</t>
  </si>
  <si>
    <t xml:space="preserve">Obložení stěn nad 5 m2, panely dýhované, do 1,5 m2 </t>
  </si>
  <si>
    <t>T7:</t>
  </si>
  <si>
    <t>120</t>
  </si>
  <si>
    <t>T8:</t>
  </si>
  <si>
    <t>26</t>
  </si>
  <si>
    <t>766417111R00</t>
  </si>
  <si>
    <t xml:space="preserve">Podkladový rošt pod obložení stěn </t>
  </si>
  <si>
    <t>146*2</t>
  </si>
  <si>
    <t>766661112R00</t>
  </si>
  <si>
    <t xml:space="preserve">Montáž dveří do zárubně,otevíravých 1kř.do 0,8 m </t>
  </si>
  <si>
    <t>60/197:</t>
  </si>
  <si>
    <t>T3:</t>
  </si>
  <si>
    <t>70/197:</t>
  </si>
  <si>
    <t>T4:</t>
  </si>
  <si>
    <t>21</t>
  </si>
  <si>
    <t>80/197:</t>
  </si>
  <si>
    <t>T5:</t>
  </si>
  <si>
    <t>766661413R00</t>
  </si>
  <si>
    <t xml:space="preserve">Montáž dveří protipožár.1kř.do 80 cm, bez kukátka </t>
  </si>
  <si>
    <t>T1:</t>
  </si>
  <si>
    <t>T2:</t>
  </si>
  <si>
    <t>2</t>
  </si>
  <si>
    <t>766661422R00</t>
  </si>
  <si>
    <t xml:space="preserve">Montáž dveří protipožárních 1kříd. nad 80 cm </t>
  </si>
  <si>
    <t>T6:</t>
  </si>
  <si>
    <t>766669117R00</t>
  </si>
  <si>
    <t xml:space="preserve">Dokování samozavírače na ocelovou zárubeň </t>
  </si>
  <si>
    <t>2+2</t>
  </si>
  <si>
    <t>766670021R00</t>
  </si>
  <si>
    <t xml:space="preserve">Montáž kliky a štítku </t>
  </si>
  <si>
    <t>20+2+3+21+1+2</t>
  </si>
  <si>
    <t>766695212R00</t>
  </si>
  <si>
    <t xml:space="preserve">Montáž prahů dveří jednokřídlových š. do 10 cm </t>
  </si>
  <si>
    <t>766812840R00</t>
  </si>
  <si>
    <t xml:space="preserve">Demontáž kuchyňských linek do 2,1 m </t>
  </si>
  <si>
    <t>766 00</t>
  </si>
  <si>
    <t xml:space="preserve">Seřízení a drobná oprava plast.oken </t>
  </si>
  <si>
    <t>16*2</t>
  </si>
  <si>
    <t>766 02</t>
  </si>
  <si>
    <t xml:space="preserve">D+M planikového kování </t>
  </si>
  <si>
    <t>766 03</t>
  </si>
  <si>
    <t xml:space="preserve">D+M zámku - generální klíč </t>
  </si>
  <si>
    <t>766 04</t>
  </si>
  <si>
    <t xml:space="preserve">D+M dveřní mřížky oboustranné </t>
  </si>
  <si>
    <t>54914620</t>
  </si>
  <si>
    <t>Dveřní kování</t>
  </si>
  <si>
    <t>54917015</t>
  </si>
  <si>
    <t>Zavírač dveří hydraulický</t>
  </si>
  <si>
    <t>60517102</t>
  </si>
  <si>
    <t>Lať SM/JD 1 pod 25 cm2 délka 200-399 cm</t>
  </si>
  <si>
    <t>m3</t>
  </si>
  <si>
    <t>292*0,03*0,03*1,1</t>
  </si>
  <si>
    <t>60756019</t>
  </si>
  <si>
    <t>Deska lamino tl. 19 mm</t>
  </si>
  <si>
    <t>146,0*1,1</t>
  </si>
  <si>
    <t>61161712</t>
  </si>
  <si>
    <t>Dveře vnitřní hladké plné 1kř. 60x197</t>
  </si>
  <si>
    <t>61161716</t>
  </si>
  <si>
    <t>Dveře vnitřní hladké plné 1kř. 70x197</t>
  </si>
  <si>
    <t>61161720</t>
  </si>
  <si>
    <t>Dveře vnitřní hladké plné 1kř. 80x197</t>
  </si>
  <si>
    <t>61165628</t>
  </si>
  <si>
    <t>Dveře protipožární 80x197 cm EI30 DP3-C2</t>
  </si>
  <si>
    <t>61165642</t>
  </si>
  <si>
    <t>Dveře protipožární 80x197 cm EW15 DP3</t>
  </si>
  <si>
    <t>61165643</t>
  </si>
  <si>
    <t>Dveře vnitřní protipožární 90x197 cm EW 15 DP 3</t>
  </si>
  <si>
    <t>61187156</t>
  </si>
  <si>
    <t>Prah dubový délka 80 cm šířka 10 cm tl. 2 cm</t>
  </si>
  <si>
    <t>998766204R00</t>
  </si>
  <si>
    <t xml:space="preserve">Přesun hmot pro truhlářské konstr., výšky do 36 m </t>
  </si>
  <si>
    <t>767</t>
  </si>
  <si>
    <t>Konstrukce zámečnické</t>
  </si>
  <si>
    <t>767 00</t>
  </si>
  <si>
    <t xml:space="preserve">Repase a nátěr ocelového poklopu </t>
  </si>
  <si>
    <t>Pozn. 4:</t>
  </si>
  <si>
    <t>2*2</t>
  </si>
  <si>
    <t>998767204R00</t>
  </si>
  <si>
    <t xml:space="preserve">Přesun hmot pro zámečnické konstr., výšky do 36 m </t>
  </si>
  <si>
    <t>771</t>
  </si>
  <si>
    <t>Podlahy z dlaždic a obklady</t>
  </si>
  <si>
    <t>771101210RT2</t>
  </si>
  <si>
    <t xml:space="preserve">Penetrace podkladu pod dlažby </t>
  </si>
  <si>
    <t>Mezisoučet</t>
  </si>
  <si>
    <t>((1,775+5,74)*2-(3,64+0,6+0,8*2+0,9)+4*0,25+2*0,2+2*0,15)*0,1</t>
  </si>
  <si>
    <t>((1,7+2,05)*2-0,6)*0,1</t>
  </si>
  <si>
    <t>((1,775+6,57)*2-(3,64+2*0,6+0,7+0,8+0,9)+4*0,25+2*0,2+2*0,15)*0,1</t>
  </si>
  <si>
    <t>771445014RU1</t>
  </si>
  <si>
    <t>Obklad soklíků hutných, rovných,tmel vč.úpravy podkladu a spárování</t>
  </si>
  <si>
    <t>((1,775+5,74)*2-(3,64+0,6+0,8*2+0,9)+4*0,25+2*0,2+2*0,15)</t>
  </si>
  <si>
    <t>((1,7+2,05)*2-0,6)</t>
  </si>
  <si>
    <t>((1,775+6,57)*2-(3,64+2*0,6+0,7+0,8+0,9)+4*0,25+2*0,2+2*0,15)</t>
  </si>
  <si>
    <t>771575109RT6</t>
  </si>
  <si>
    <t>Montáž podlah keram.,hladké, tmel vč.úpravy podkladu a spárování</t>
  </si>
  <si>
    <t>59764203</t>
  </si>
  <si>
    <t xml:space="preserve">Dlažba dodávka </t>
  </si>
  <si>
    <t>54,3900*1,1</t>
  </si>
  <si>
    <t>59764242</t>
  </si>
  <si>
    <t xml:space="preserve">Dlažba sokl s požlábkem dodávka </t>
  </si>
  <si>
    <t>38,7500*1,2</t>
  </si>
  <si>
    <t>998771204R00</t>
  </si>
  <si>
    <t xml:space="preserve">Přesun hmot pro podlahy z dlaždic, výšky do 36 m </t>
  </si>
  <si>
    <t>776</t>
  </si>
  <si>
    <t>Podlahy povlakové</t>
  </si>
  <si>
    <t>776520010RAF</t>
  </si>
  <si>
    <t>Podlaha povlaková z PVC pásů, soklík podlahovina tl. 2,0 mm</t>
  </si>
  <si>
    <t>13,47+13,32</t>
  </si>
  <si>
    <t>776570020RAB</t>
  </si>
  <si>
    <t>Podlaha povlaková textilní lepená, soklík vč. dodávky</t>
  </si>
  <si>
    <t>781</t>
  </si>
  <si>
    <t>Obklady keramické</t>
  </si>
  <si>
    <t>781101210R00</t>
  </si>
  <si>
    <t xml:space="preserve">Penetrace podkladu pod obklady </t>
  </si>
  <si>
    <t>0,9*0,15*20</t>
  </si>
  <si>
    <t>(1,63+1,15+0,15)*2,05</t>
  </si>
  <si>
    <t>(1,7+2,05)*2*2,05-0,6*1,97-0,9*0,55</t>
  </si>
  <si>
    <t>(4,03+2*0,6+2*0,35-0,9)*0,6*2</t>
  </si>
  <si>
    <t>781415014R00</t>
  </si>
  <si>
    <t>Montáž obkladů stěn, porovin., do tmele vč.úpravy podkladu a spárování</t>
  </si>
  <si>
    <t>597813565</t>
  </si>
  <si>
    <t xml:space="preserve">Dodávka obkladu </t>
  </si>
  <si>
    <t>323,0560*1,1</t>
  </si>
  <si>
    <t>998781204R00</t>
  </si>
  <si>
    <t xml:space="preserve">Přesun hmot pro obklady keramické, výšky do 36 m </t>
  </si>
  <si>
    <t>783</t>
  </si>
  <si>
    <t>Nátěry</t>
  </si>
  <si>
    <t>783425350R00</t>
  </si>
  <si>
    <t xml:space="preserve">Nátěr syntet. potrubí do DN 100 mm Z +2x +1x email </t>
  </si>
  <si>
    <t>Pozn. 3:</t>
  </si>
  <si>
    <t>2*2,62</t>
  </si>
  <si>
    <t>783 00</t>
  </si>
  <si>
    <t xml:space="preserve">Nátěr zárubní </t>
  </si>
  <si>
    <t>784</t>
  </si>
  <si>
    <t>Malby</t>
  </si>
  <si>
    <t>784191101R00</t>
  </si>
  <si>
    <t xml:space="preserve">Penetrace podkladu univerzální 1x </t>
  </si>
  <si>
    <t>na omítky stávající:</t>
  </si>
  <si>
    <t>na omítky nové:</t>
  </si>
  <si>
    <t>784195412R00</t>
  </si>
  <si>
    <t xml:space="preserve">Malba tekutá, 2 x na omítky </t>
  </si>
  <si>
    <t>784402801R00</t>
  </si>
  <si>
    <t xml:space="preserve">Odstranění malby oškrábáním v místnosti H do 3,8 m </t>
  </si>
  <si>
    <t>784403801R00</t>
  </si>
  <si>
    <t xml:space="preserve">Odstranění maleb omytím v místnosti H do 3,8 m </t>
  </si>
  <si>
    <t>M21</t>
  </si>
  <si>
    <t>Elektromontáže</t>
  </si>
  <si>
    <t>210 00</t>
  </si>
  <si>
    <t>Provedení silnoproudé elektroinstalace viz samostatná část PD</t>
  </si>
  <si>
    <t>P 021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</si>
  <si>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</si>
  <si>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</si>
  <si>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</si>
  <si>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</si>
  <si>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</si>
  <si>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</si>
  <si>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</si>
  <si>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</si>
  <si>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</si>
  <si>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</si>
  <si>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</si>
  <si>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</si>
  <si>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</si>
  <si>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</si>
  <si>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</si>
  <si>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</si>
  <si>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</si>
  <si>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</si>
  <si>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</si>
  <si>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</si>
  <si>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</si>
  <si>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</si>
  <si>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</si>
  <si>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</si>
  <si>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</si>
  <si>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</si>
  <si>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</si>
  <si>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</si>
  <si>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určen výběrovým řízením</t>
  </si>
  <si>
    <t>Univerzita Karlova v Praze - ÚJOP</t>
  </si>
  <si>
    <t>p. Pavel Zeťka</t>
  </si>
  <si>
    <t>Akce: Oprava prostor ubytovacího objektu UK - Hostivař, budova č.3 -1.etapa</t>
  </si>
  <si>
    <t xml:space="preserve">     SOUHRNNÝ VÝKAZ VÝMĚR, MATERIÁLU A PRACÍ</t>
  </si>
  <si>
    <t>datum:</t>
  </si>
  <si>
    <t>revize:</t>
  </si>
  <si>
    <t xml:space="preserve"> VNITŘNÍ KANALIZACE A VODOVOD</t>
  </si>
  <si>
    <t>Popis</t>
  </si>
  <si>
    <t>Parametry</t>
  </si>
  <si>
    <t>Množství</t>
  </si>
  <si>
    <t>Jednotka</t>
  </si>
  <si>
    <t>Jed. cena (Kč)</t>
  </si>
  <si>
    <t>Celk. cena (Kč)</t>
  </si>
  <si>
    <t>Rozvody kanalizace z PP materiál HT včetně konzol, závěsů a ostatních uchycovacích prvků pro vedení potrubí</t>
  </si>
  <si>
    <t>DN 40/50</t>
  </si>
  <si>
    <t>DN 70</t>
  </si>
  <si>
    <t>DN 110</t>
  </si>
  <si>
    <t>Zařízení WC</t>
  </si>
  <si>
    <t xml:space="preserve">Závěsný klozet s hlubokým splachováním se sedátkem </t>
  </si>
  <si>
    <t xml:space="preserve">Ovládací tlačítko </t>
  </si>
  <si>
    <t>ks</t>
  </si>
  <si>
    <t>Montážní prvek pro závěsné WC</t>
  </si>
  <si>
    <t xml:space="preserve">Souprava pro tlumení hluku </t>
  </si>
  <si>
    <t>Rohová připojovací armatura</t>
  </si>
  <si>
    <t>Umyvadlový komplet</t>
  </si>
  <si>
    <t xml:space="preserve">Umyvadlo diturvitové </t>
  </si>
  <si>
    <t>Termostatická baterie stojánková páková umyvadlová 1/2"</t>
  </si>
  <si>
    <t>Sifon umyvadlový jednoduchý plast</t>
  </si>
  <si>
    <t xml:space="preserve">Rohová připojovací armatura </t>
  </si>
  <si>
    <t>Zařízení sprchy</t>
  </si>
  <si>
    <t>Komplet sprchové dveře + vanička pětiúhelník 90/90 cm</t>
  </si>
  <si>
    <t>Termostatická baterie s uzavíracím ventilem sprchová pod omítku  DN100 -1/2",včetně term.kartuše pro regulaci teploty,bezp.pojistka na 40°C,nastavitené omezení teploty, průtok.množství 26l/min</t>
  </si>
  <si>
    <t>Sprchový set</t>
  </si>
  <si>
    <t xml:space="preserve">Sifon pro sprch.vaničky </t>
  </si>
  <si>
    <t>Zařízení výlevky</t>
  </si>
  <si>
    <t xml:space="preserve">Keramická výlevka včetně instalační sady </t>
  </si>
  <si>
    <t>Nástěnná výlevková baterie DN100 -1/2"</t>
  </si>
  <si>
    <t>Zařízení kuchyňky</t>
  </si>
  <si>
    <t xml:space="preserve">Dřez jednoduchý nerez </t>
  </si>
  <si>
    <t>Stojánková baterie páková dřezová 1/2"</t>
  </si>
  <si>
    <t>Sifon dřezový jednoduchý plast</t>
  </si>
  <si>
    <t>pračkový ventil</t>
  </si>
  <si>
    <t>Umyvadlo diturvit</t>
  </si>
  <si>
    <t>Termostatická baterie stojánková,páková umyvadlová DN100 -1/2"</t>
  </si>
  <si>
    <t>Ostatní</t>
  </si>
  <si>
    <t>Stavební přípomoce</t>
  </si>
  <si>
    <t>Celkem</t>
  </si>
  <si>
    <t xml:space="preserve">Seznam elektroinstalačního materiálu UK Hostivař  1.Etapa -6.NP A 7.NP </t>
  </si>
  <si>
    <t>SILNOPORUD</t>
  </si>
  <si>
    <t>Zařazení</t>
  </si>
  <si>
    <t>Vzorec</t>
  </si>
  <si>
    <t>Hodnoty</t>
  </si>
  <si>
    <t>Věta</t>
  </si>
  <si>
    <t>Pozice</t>
  </si>
  <si>
    <t>Název</t>
  </si>
  <si>
    <t>Mj</t>
  </si>
  <si>
    <t>Počet;2</t>
  </si>
  <si>
    <t>Cena</t>
  </si>
  <si>
    <t>Dozbrojení stávajícího rozvaděče RH v 1.PP</t>
  </si>
  <si>
    <t>Podružný rozvaděče  R6 a R7</t>
  </si>
  <si>
    <t>Axiální ventilátor koupelnový s casovým doběhem do 40W, 230V</t>
  </si>
  <si>
    <t>HOP</t>
  </si>
  <si>
    <t>3-A-1</t>
  </si>
  <si>
    <t>ELEKTROMONTÁŽE</t>
  </si>
  <si>
    <t>P7=5|uPMONT=|uCOLOR=|uTIME=5,44|P14=1|uNAME=KRABICE UNIVERZÁLNÍ|*uPRICE=5,45|uPRICE1=|P3=300|uTYPE=KU 68-1901|uUNIT=ks|P12=5|P1=416|P2=1|P13=5</t>
  </si>
  <si>
    <t>1123-2</t>
  </si>
  <si>
    <t>KRABICE ACIDUR 21A /IP44</t>
  </si>
  <si>
    <t>P7=5|uPMONT=|uCOLOR=|uTIME=0,00|uNAME=10 mm2, bez svorkovnice|*uPRICE=400,00|uPRICE1=|uTYPE=KF 9100/Z|uUNIT=ks|P12=5|P1=1,00|P2=1|P13=5</t>
  </si>
  <si>
    <t>1066-39</t>
  </si>
  <si>
    <t xml:space="preserve">KP 68 </t>
  </si>
  <si>
    <t>KU 68-1903 /svorky / víčko</t>
  </si>
  <si>
    <t>Krabice KO 97/5 s vickem</t>
  </si>
  <si>
    <t xml:space="preserve">Trubka ochr. PVC  23  </t>
  </si>
  <si>
    <t>*</t>
  </si>
  <si>
    <t>1265-18</t>
  </si>
  <si>
    <t>SVORKOVNICE KABICOVÁ WAGO</t>
  </si>
  <si>
    <t>P7=5|uPMONT=|uCOLOR=|uTIME=4,00|P14=1|uNAME=3x1,5-4mm2|*uPRICE=9,70|uPRICE1=|P3=180|uTYPE=273-403|uUNIT=ks|P12=5|P1=1240,00|P2=1|P13=5</t>
  </si>
  <si>
    <t>1265-24</t>
  </si>
  <si>
    <t>273-403 3x1,5-4mm2</t>
  </si>
  <si>
    <t>P7=5|uPMONT=|uCOLOR=|uTIME=4,00|P14=1|uNAME=4x1-2,5mm2|*uPRICE=5,90|uPRICE1=|P3=150|uTYPE=273-102|uUNIT=ks|P12=5|P1=860,00|P2=1|P13=5</t>
  </si>
  <si>
    <t>1265-19</t>
  </si>
  <si>
    <t>273-102 4x1-2,5mm2</t>
  </si>
  <si>
    <t xml:space="preserve">SPÍNAČ  (BÍLÁ) </t>
  </si>
  <si>
    <t>P7=5|uPMONT=|uCOLOR=|uTIME=10,12|P14=1|uNAME=Střídav.přep.(6)|*uPRICE=76,90|uPRICE1=|P3=300|uTYPE=3558-A06340|uUNIT=ks|P12=5|P1=6|P2=1|P13=5</t>
  </si>
  <si>
    <t>1002-5</t>
  </si>
  <si>
    <t>Jednopolový.vypínač. (1) IP44</t>
  </si>
  <si>
    <t>Jednopolový.vypínač. (1)</t>
  </si>
  <si>
    <t>Seriový.vypínač. (5) IP44</t>
  </si>
  <si>
    <t>Seriový.vypínač. (5)</t>
  </si>
  <si>
    <t>Tlačítko s orientační doutnavkou</t>
  </si>
  <si>
    <t>P7=5|uPMONT=|uCOLOR=|uTIME=19,60|P14=1|uNAME=2x2p+z,dvojitá,Tango|*uPRICE=123,00|uPRICE1=|P3=300|uTYPE=5512A-2349|uUNIT=ks|P12=5|P1=252|P2=1|P13=5</t>
  </si>
  <si>
    <t>1002-110</t>
  </si>
  <si>
    <t>ZÁSUVKA (BÍLÁ)</t>
  </si>
  <si>
    <t>1002-101</t>
  </si>
  <si>
    <t>pod omítku '16A, 230V</t>
  </si>
  <si>
    <t>P7=5|uPMONT=|uCOLOR=|uTIME=19,60|P14=1|uNAME=2p+PE, bez víčka|*uPRICE=92,00|uPRICE1=|P3=300|uTYPE=5518A-A2349|uUNIT=ks|P12=5|P1=155,00|P2=1|P13=5</t>
  </si>
  <si>
    <t>1002-103</t>
  </si>
  <si>
    <t>Zásuvka 230V, 16A do lišty, s pootočenými kolíčky o 90stupňů, bílá</t>
  </si>
  <si>
    <t>Zásuvka 230V, 16A do lišty, s pootočenými kolíčky o 90stupňů, např. šedá, s jemnou přepěťovou ochranou</t>
  </si>
  <si>
    <t>ZÁSUVKA DO VLHKA  BÍLÁ</t>
  </si>
  <si>
    <t>VODIČ JEDNOŽILOVÝ, IZOLACE PVC</t>
  </si>
  <si>
    <t>3CYA1,5</t>
  </si>
  <si>
    <t>CY 4 mm2, volně</t>
  </si>
  <si>
    <t>1124-17</t>
  </si>
  <si>
    <t>CY 16 mm2, volně</t>
  </si>
  <si>
    <t>CYA 25 mm2, volně</t>
  </si>
  <si>
    <t>P7=5|uPMONT=0,00|uCOLOR=0|uTIME=-84,00|DB2C2=2,780000|*DB2C3=3,420000|P14=1|uNAME=3%P106%x1.5 mm2|*uPRICE=11,40|uPRICE1=0,00|DB2C6=0,000000|P3=300|DB2C4=0,000000|uTYPE=CYKY|uUNIT=m|P12=5|DB2C5=0,000000|P106=|P1=2553,00|P2=1|P13=5|DB2C1=5,430000</t>
  </si>
  <si>
    <t>1124-22</t>
  </si>
  <si>
    <t>KABEL SILOVÝ,IZOLACE PVC</t>
  </si>
  <si>
    <t>P7=5|uPMONT=0,00|uCOLOR=0|uTIME=-84,00|*DB2C2=2,780000|DB2C3=3,420000|P14=1|uNAME=3%P106%x2.5 mm2|*uPRICE=17,10|uPRICE1=0,00|DB2C6=0,000000|P3=300|DB2C4=0,000000|uTYPE=CYKY|uUNIT=m|P12=5|DB2C5=0,000000|P106=|P1=4530,00|P2=1|P13=5|DB2C1=5,430000</t>
  </si>
  <si>
    <t>1124-23</t>
  </si>
  <si>
    <t xml:space="preserve">CYKY 2Ax1.5 </t>
  </si>
  <si>
    <t>P7=5|uPMONT=0,00|uCOLOR=0|uTIME=-84,00|DB2C2=2,780000|*DB2C3=3,420000|P14=1|uNAME=2%P106%x1.5 mm2|*uPRICE=8,60|uPRICE1=0,00|DB2C6=0,000000|P3=300|DB2C4=0,000000|uTYPE=CYKY|uUNIT=m|P12=5|DB2C5=0,000000|P106=|P1=735,00|P2=1|P13=5|DB2C1=5,430000</t>
  </si>
  <si>
    <t>1124-18</t>
  </si>
  <si>
    <t xml:space="preserve">CYKY 3Ax1.5 </t>
  </si>
  <si>
    <t xml:space="preserve">CYKY 3Cx1.5 </t>
  </si>
  <si>
    <t xml:space="preserve">CYKYLo 3Cx1.5 </t>
  </si>
  <si>
    <t>CYKY 3Cx2.5</t>
  </si>
  <si>
    <t xml:space="preserve">CYKY 5Cx25 </t>
  </si>
  <si>
    <t>UKONČENÍ  VODIČŮ V ROZVADĚČÍCH</t>
  </si>
  <si>
    <t>Do   2,5 mm2</t>
  </si>
  <si>
    <t>Do   25 mm2</t>
  </si>
  <si>
    <t>Parapetní kanál Al, tříkomorový, 170x70, komplet</t>
  </si>
  <si>
    <t>Autonomní kouřové čidlo</t>
  </si>
  <si>
    <t>Upevňovací materiál podle potřeby,příchytky,</t>
  </si>
  <si>
    <t>HODINOVE ZUCTOVACI SAZBY</t>
  </si>
  <si>
    <t>Stavební přípomocné práce</t>
  </si>
  <si>
    <t>hod</t>
  </si>
  <si>
    <t>Revizni technik</t>
  </si>
  <si>
    <t>Spoluprace s reviz.technikem</t>
  </si>
  <si>
    <t>Podružný materiál</t>
  </si>
  <si>
    <t>SVÍTIDLA</t>
  </si>
  <si>
    <t>A1-34ks, A2-24ks, A3-1ks, A4-22ks, A5-21ks, A6-2ks, A7-3ks,N -12ks= 1hodina i při požáru</t>
  </si>
  <si>
    <t xml:space="preserve">Výpis materiálu neobsahuje </t>
  </si>
  <si>
    <t>Parapetní žlaby</t>
  </si>
  <si>
    <t>Slaboproud</t>
  </si>
  <si>
    <t>Výpis materiálů a výrobků zahrnuje dodávku a montáž uvedené ve specifikaci, včetně dopravy na stavbu, vnitrostaveništní manipulace, povinných zkoušek materiálů, vzorků a prací ve smyslu platných norem a předpisů. Předmětem díla a povinností zhotovitele je dále provedení veškerých spojovacích prvků, těsnění, izolací, pomocných konstrukcí, stavebních přípomocí a ostatních prací přímo nespecifikovaných v těchto podkladech a projektové dokumentaci, ale nezbytných pro zhotovení a plnou funkčnost a požadovanou kvalitu díla. Součástí díla je dodání potřebných atestů výrobků, provedení provozních zkoušek, včetně dodání protokolu, revizních zpráv a zaškolení obsluhy. Tyto práce jsou součástí dodávky a nebudou zvlášť hrazeny.</t>
  </si>
  <si>
    <t>Délky kabelů, úložného materiálu, kabelových žlabů, krytů, ohybů, konzole, šrouby, hmoždinky a ostatní pomocný a upevňovací materiál je nutno proměřit na místě před realizaci elektromontážních prací.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</si>
</sst>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0.0"/>
    <numFmt numFmtId="166" formatCode="#,##0\ &quot;Kč&quot;"/>
    <numFmt numFmtId="167" formatCode="d/m/yy;@"/>
  </numFmts>
  <fonts count="3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color indexed="4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b/>
      <sz val="10"/>
      <name val="Helv"/>
      <family val="2"/>
    </font>
    <font>
      <sz val="10"/>
      <color indexed="10"/>
      <name val="MS Sans Serif"/>
      <family val="2"/>
    </font>
    <font>
      <b/>
      <sz val="10"/>
      <color indexed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0" fillId="0" borderId="0" applyProtection="0">
      <alignment/>
    </xf>
    <xf numFmtId="1" fontId="0" fillId="0" borderId="0">
      <alignment horizontal="center" vertical="center"/>
      <protection locked="0"/>
    </xf>
    <xf numFmtId="0" fontId="26" fillId="0" borderId="0">
      <alignment/>
      <protection/>
    </xf>
  </cellStyleXfs>
  <cellXfs count="35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22" fillId="3" borderId="52" xfId="20" applyNumberFormat="1" applyFont="1" applyFill="1" applyBorder="1" applyAlignment="1">
      <alignment horizontal="right" wrapText="1"/>
      <protection/>
    </xf>
    <xf numFmtId="0" fontId="1" fillId="0" borderId="47" xfId="21" applyFont="1" applyBorder="1" applyAlignment="1">
      <alignment/>
      <protection/>
    </xf>
    <xf numFmtId="0" fontId="1" fillId="0" borderId="3" xfId="21" applyFont="1" applyBorder="1" applyAlignment="1">
      <alignment/>
      <protection/>
    </xf>
    <xf numFmtId="0" fontId="1" fillId="0" borderId="54" xfId="21" applyFont="1" applyBorder="1" applyAlignment="1">
      <alignment vertical="top"/>
      <protection/>
    </xf>
    <xf numFmtId="0" fontId="1" fillId="0" borderId="54" xfId="21" applyFont="1" applyBorder="1" applyAlignment="1">
      <alignment horizontal="center" vertical="top"/>
      <protection/>
    </xf>
    <xf numFmtId="3" fontId="1" fillId="0" borderId="54" xfId="21" applyNumberFormat="1" applyFont="1" applyBorder="1" applyAlignment="1">
      <alignment vertical="top" wrapText="1"/>
      <protection/>
    </xf>
    <xf numFmtId="3" fontId="5" fillId="0" borderId="54" xfId="21" applyNumberFormat="1" applyFont="1" applyBorder="1" applyAlignment="1">
      <alignment vertical="top"/>
      <protection/>
    </xf>
    <xf numFmtId="3" fontId="5" fillId="0" borderId="55" xfId="21" applyNumberFormat="1" applyFont="1" applyBorder="1" applyAlignment="1">
      <alignment vertical="top"/>
      <protection/>
    </xf>
    <xf numFmtId="0" fontId="5" fillId="0" borderId="0" xfId="21" applyFont="1" applyAlignment="1">
      <alignment vertical="top"/>
      <protection/>
    </xf>
    <xf numFmtId="49" fontId="6" fillId="0" borderId="14" xfId="22" applyFont="1" applyBorder="1" applyAlignment="1">
      <alignment horizontal="left" vertical="center"/>
    </xf>
    <xf numFmtId="49" fontId="6" fillId="0" borderId="8" xfId="22" applyFont="1" applyBorder="1" applyAlignment="1">
      <alignment horizontal="left" vertical="center"/>
    </xf>
    <xf numFmtId="49" fontId="6" fillId="0" borderId="10" xfId="22" applyFont="1" applyBorder="1" applyAlignment="1">
      <alignment horizontal="left" vertical="center"/>
    </xf>
    <xf numFmtId="49" fontId="6" fillId="0" borderId="10" xfId="22" applyFont="1" applyBorder="1" applyAlignment="1">
      <alignment horizontal="center" vertical="center"/>
    </xf>
    <xf numFmtId="3" fontId="23" fillId="0" borderId="10" xfId="21" applyNumberFormat="1" applyFont="1" applyBorder="1" applyAlignment="1">
      <alignment horizontal="center" vertical="center" wrapText="1"/>
      <protection/>
    </xf>
    <xf numFmtId="3" fontId="24" fillId="0" borderId="10" xfId="21" applyNumberFormat="1" applyFont="1" applyBorder="1" applyAlignment="1">
      <alignment horizontal="left" wrapText="1"/>
      <protection/>
    </xf>
    <xf numFmtId="3" fontId="24" fillId="0" borderId="11" xfId="21" applyNumberFormat="1" applyFont="1" applyBorder="1" applyAlignment="1">
      <alignment horizontal="left" wrapText="1"/>
      <protection/>
    </xf>
    <xf numFmtId="167" fontId="1" fillId="0" borderId="10" xfId="21" applyNumberFormat="1" applyFont="1" applyBorder="1" applyAlignment="1">
      <alignment horizontal="center" vertical="center" wrapText="1"/>
      <protection/>
    </xf>
    <xf numFmtId="3" fontId="1" fillId="0" borderId="11" xfId="21" applyNumberFormat="1" applyFont="1" applyBorder="1" applyAlignment="1">
      <alignment horizontal="center" vertical="center" wrapText="1"/>
      <protection/>
    </xf>
    <xf numFmtId="49" fontId="6" fillId="0" borderId="0" xfId="22" applyFont="1" applyBorder="1" applyAlignment="1">
      <alignment horizontal="left" vertical="center"/>
    </xf>
    <xf numFmtId="0" fontId="23" fillId="0" borderId="0" xfId="21" applyFont="1" applyBorder="1" applyAlignment="1">
      <alignment horizontal="center" vertical="center" wrapText="1"/>
      <protection/>
    </xf>
    <xf numFmtId="3" fontId="23" fillId="0" borderId="0" xfId="21" applyNumberFormat="1" applyFont="1" applyBorder="1" applyAlignment="1">
      <alignment horizontal="center" vertical="center" wrapText="1"/>
      <protection/>
    </xf>
    <xf numFmtId="49" fontId="25" fillId="4" borderId="14" xfId="22" applyFont="1" applyFill="1" applyBorder="1" applyAlignment="1">
      <alignment horizontal="center" vertical="center"/>
    </xf>
    <xf numFmtId="49" fontId="25" fillId="4" borderId="8" xfId="22" applyFont="1" applyFill="1" applyBorder="1" applyAlignment="1">
      <alignment horizontal="center" vertical="center"/>
    </xf>
    <xf numFmtId="0" fontId="6" fillId="4" borderId="10" xfId="21" applyFont="1" applyFill="1" applyBorder="1" applyAlignment="1">
      <alignment vertical="center"/>
      <protection/>
    </xf>
    <xf numFmtId="0" fontId="6" fillId="4" borderId="10" xfId="21" applyFont="1" applyFill="1" applyBorder="1" applyAlignment="1">
      <alignment horizontal="center" vertical="center"/>
      <protection/>
    </xf>
    <xf numFmtId="3" fontId="4" fillId="4" borderId="10" xfId="21" applyNumberFormat="1" applyFont="1" applyFill="1" applyBorder="1" applyAlignment="1">
      <alignment horizontal="center" vertical="center"/>
      <protection/>
    </xf>
    <xf numFmtId="3" fontId="4" fillId="4" borderId="11" xfId="21" applyNumberFormat="1" applyFont="1" applyFill="1" applyBorder="1" applyAlignment="1">
      <alignment horizontal="center" vertical="center"/>
      <protection/>
    </xf>
    <xf numFmtId="4" fontId="5" fillId="0" borderId="14" xfId="22" applyNumberFormat="1" applyFont="1" applyBorder="1" applyAlignment="1">
      <alignment horizontal="center" vertical="center"/>
    </xf>
    <xf numFmtId="4" fontId="5" fillId="0" borderId="8" xfId="22" applyNumberFormat="1" applyFont="1" applyBorder="1" applyAlignment="1">
      <alignment horizontal="center" vertical="center"/>
    </xf>
    <xf numFmtId="49" fontId="5" fillId="0" borderId="10" xfId="22" applyFont="1" applyFill="1" applyBorder="1" applyAlignment="1">
      <alignment horizontal="center" wrapText="1"/>
    </xf>
    <xf numFmtId="3" fontId="5" fillId="0" borderId="10" xfId="22" applyNumberFormat="1" applyFont="1" applyFill="1" applyBorder="1" applyAlignment="1">
      <alignment horizontal="center" wrapText="1"/>
    </xf>
    <xf numFmtId="3" fontId="5" fillId="0" borderId="10" xfId="21" applyNumberFormat="1" applyFont="1" applyBorder="1" applyAlignment="1">
      <alignment horizontal="center" wrapText="1"/>
      <protection/>
    </xf>
    <xf numFmtId="3" fontId="5" fillId="0" borderId="11" xfId="22" applyNumberFormat="1" applyFont="1" applyFill="1" applyBorder="1" applyAlignment="1">
      <alignment horizontal="center" wrapText="1"/>
    </xf>
    <xf numFmtId="0" fontId="5" fillId="0" borderId="14" xfId="21" applyFont="1" applyBorder="1" applyAlignment="1">
      <alignment horizontal="center" wrapText="1"/>
      <protection/>
    </xf>
    <xf numFmtId="0" fontId="5" fillId="0" borderId="8" xfId="21" applyFont="1" applyBorder="1" applyAlignment="1">
      <alignment horizontal="center" wrapText="1"/>
      <protection/>
    </xf>
    <xf numFmtId="49" fontId="5" fillId="0" borderId="10" xfId="22" applyFont="1" applyBorder="1" applyAlignment="1">
      <alignment vertical="top" wrapText="1"/>
    </xf>
    <xf numFmtId="49" fontId="5" fillId="0" borderId="10" xfId="22" applyFont="1" applyBorder="1" applyAlignment="1">
      <alignment horizontal="center"/>
    </xf>
    <xf numFmtId="3" fontId="4" fillId="0" borderId="10" xfId="21" applyNumberFormat="1" applyFont="1" applyBorder="1" applyAlignment="1">
      <alignment wrapText="1"/>
      <protection/>
    </xf>
    <xf numFmtId="3" fontId="4" fillId="0" borderId="10" xfId="21" applyNumberFormat="1" applyFont="1" applyBorder="1" applyAlignment="1">
      <alignment horizontal="center" wrapText="1"/>
      <protection/>
    </xf>
    <xf numFmtId="3" fontId="4" fillId="0" borderId="11" xfId="21" applyNumberFormat="1" applyFont="1" applyBorder="1" applyAlignment="1">
      <alignment wrapText="1"/>
      <protection/>
    </xf>
    <xf numFmtId="0" fontId="4" fillId="0" borderId="0" xfId="21" applyFont="1" applyAlignment="1">
      <alignment wrapText="1"/>
      <protection/>
    </xf>
    <xf numFmtId="49" fontId="4" fillId="0" borderId="10" xfId="22" applyFont="1" applyBorder="1" applyAlignment="1">
      <alignment vertical="top" wrapText="1"/>
    </xf>
    <xf numFmtId="49" fontId="4" fillId="0" borderId="10" xfId="22" applyFont="1" applyBorder="1" applyAlignment="1">
      <alignment horizontal="center" vertical="top" wrapText="1"/>
    </xf>
    <xf numFmtId="3" fontId="4" fillId="0" borderId="10" xfId="21" applyNumberFormat="1" applyFont="1" applyBorder="1" applyAlignment="1">
      <alignment vertical="top"/>
      <protection/>
    </xf>
    <xf numFmtId="3" fontId="4" fillId="0" borderId="10" xfId="22" applyNumberFormat="1" applyFont="1" applyBorder="1" applyAlignment="1">
      <alignment horizontal="center" vertical="top" wrapText="1"/>
    </xf>
    <xf numFmtId="0" fontId="4" fillId="0" borderId="10" xfId="21" applyFont="1" applyBorder="1" applyAlignment="1">
      <alignment wrapText="1"/>
      <protection/>
    </xf>
    <xf numFmtId="3" fontId="4" fillId="0" borderId="11" xfId="21" applyNumberFormat="1" applyFont="1" applyBorder="1" applyAlignment="1">
      <alignment vertical="top"/>
      <protection/>
    </xf>
    <xf numFmtId="49" fontId="5" fillId="0" borderId="10" xfId="22" applyFont="1" applyBorder="1" applyAlignment="1">
      <alignment/>
    </xf>
    <xf numFmtId="49" fontId="24" fillId="0" borderId="10" xfId="22" applyFont="1" applyBorder="1" applyAlignment="1">
      <alignment horizontal="center"/>
    </xf>
    <xf numFmtId="3" fontId="24" fillId="0" borderId="10" xfId="22" applyNumberFormat="1" applyFont="1" applyBorder="1" applyAlignment="1">
      <alignment horizontal="right"/>
    </xf>
    <xf numFmtId="3" fontId="24" fillId="0" borderId="10" xfId="22" applyNumberFormat="1" applyFont="1" applyBorder="1" applyAlignment="1" applyProtection="1">
      <alignment horizontal="left"/>
      <protection locked="0"/>
    </xf>
    <xf numFmtId="3" fontId="4" fillId="0" borderId="10" xfId="21" applyNumberFormat="1" applyFont="1" applyBorder="1" applyAlignment="1">
      <alignment/>
      <protection/>
    </xf>
    <xf numFmtId="3" fontId="4" fillId="0" borderId="11" xfId="21" applyNumberFormat="1" applyFont="1" applyBorder="1" applyAlignment="1">
      <alignment/>
      <protection/>
    </xf>
    <xf numFmtId="0" fontId="4" fillId="0" borderId="0" xfId="21" applyFont="1" applyFill="1" applyAlignment="1">
      <alignment wrapText="1"/>
      <protection/>
    </xf>
    <xf numFmtId="3" fontId="4" fillId="0" borderId="10" xfId="22" applyNumberFormat="1" applyFont="1" applyBorder="1" applyAlignment="1">
      <alignment vertical="top" wrapText="1"/>
    </xf>
    <xf numFmtId="0" fontId="5" fillId="0" borderId="14" xfId="21" applyFont="1" applyFill="1" applyBorder="1" applyAlignment="1">
      <alignment horizontal="center" wrapText="1"/>
      <protection/>
    </xf>
    <xf numFmtId="0" fontId="5" fillId="0" borderId="8" xfId="21" applyFont="1" applyFill="1" applyBorder="1" applyAlignment="1">
      <alignment horizontal="center" wrapText="1"/>
      <protection/>
    </xf>
    <xf numFmtId="49" fontId="4" fillId="0" borderId="10" xfId="22" applyFont="1" applyFill="1" applyBorder="1" applyAlignment="1">
      <alignment vertical="top" wrapText="1"/>
    </xf>
    <xf numFmtId="49" fontId="4" fillId="0" borderId="10" xfId="22" applyFont="1" applyFill="1" applyBorder="1" applyAlignment="1">
      <alignment horizontal="center" vertical="top" wrapText="1"/>
    </xf>
    <xf numFmtId="3" fontId="4" fillId="0" borderId="10" xfId="22" applyNumberFormat="1" applyFont="1" applyFill="1" applyBorder="1" applyAlignment="1">
      <alignment horizontal="center" vertical="top" wrapText="1"/>
    </xf>
    <xf numFmtId="3" fontId="4" fillId="0" borderId="10" xfId="21" applyNumberFormat="1" applyFont="1" applyFill="1" applyBorder="1" applyAlignment="1">
      <alignment vertical="top"/>
      <protection/>
    </xf>
    <xf numFmtId="49" fontId="5" fillId="0" borderId="10" xfId="22" applyFont="1" applyFill="1" applyBorder="1" applyAlignment="1">
      <alignment/>
    </xf>
    <xf numFmtId="3" fontId="4" fillId="0" borderId="10" xfId="22" applyNumberFormat="1" applyFont="1" applyFill="1" applyBorder="1" applyAlignment="1">
      <alignment vertical="top" wrapText="1"/>
    </xf>
    <xf numFmtId="0" fontId="4" fillId="0" borderId="0" xfId="21" applyFont="1" applyAlignment="1">
      <alignment vertical="center" wrapText="1"/>
      <protection/>
    </xf>
    <xf numFmtId="3" fontId="4" fillId="0" borderId="10" xfId="21" applyNumberFormat="1" applyFont="1" applyFill="1" applyBorder="1" applyAlignment="1">
      <alignment vertical="top" wrapText="1"/>
      <protection/>
    </xf>
    <xf numFmtId="0" fontId="4" fillId="0" borderId="0" xfId="21" applyFont="1" applyAlignment="1">
      <alignment vertical="top" wrapText="1"/>
      <protection/>
    </xf>
    <xf numFmtId="0" fontId="5" fillId="0" borderId="14" xfId="21" applyFont="1" applyFill="1" applyBorder="1" applyAlignment="1">
      <alignment horizontal="center" vertical="top" wrapText="1"/>
      <protection/>
    </xf>
    <xf numFmtId="0" fontId="5" fillId="0" borderId="8" xfId="21" applyFont="1" applyFill="1" applyBorder="1" applyAlignment="1">
      <alignment horizontal="center" vertical="top" wrapText="1"/>
      <protection/>
    </xf>
    <xf numFmtId="49" fontId="5" fillId="0" borderId="10" xfId="22" applyFont="1" applyFill="1" applyBorder="1" applyAlignment="1">
      <alignment vertical="top" wrapText="1"/>
    </xf>
    <xf numFmtId="49" fontId="4" fillId="0" borderId="10" xfId="22" applyFont="1" applyFill="1" applyBorder="1" applyAlignment="1">
      <alignment vertical="top" wrapText="1"/>
    </xf>
    <xf numFmtId="3" fontId="4" fillId="0" borderId="10" xfId="21" applyNumberFormat="1" applyFont="1" applyFill="1" applyBorder="1" applyAlignment="1">
      <alignment wrapText="1"/>
      <protection/>
    </xf>
    <xf numFmtId="49" fontId="5" fillId="0" borderId="10" xfId="22" applyFont="1" applyFill="1" applyBorder="1" applyAlignment="1">
      <alignment vertical="top" wrapText="1"/>
    </xf>
    <xf numFmtId="3" fontId="4" fillId="0" borderId="50" xfId="21" applyNumberFormat="1" applyFont="1" applyBorder="1" applyAlignment="1">
      <alignment vertical="top"/>
      <protection/>
    </xf>
    <xf numFmtId="0" fontId="4" fillId="0" borderId="0" xfId="21" applyFont="1" applyAlignment="1">
      <alignment horizontal="center" vertical="top" wrapText="1"/>
      <protection/>
    </xf>
    <xf numFmtId="3" fontId="4" fillId="0" borderId="0" xfId="21" applyNumberFormat="1" applyFont="1" applyAlignment="1">
      <alignment vertical="top" wrapText="1"/>
      <protection/>
    </xf>
    <xf numFmtId="0" fontId="26" fillId="0" borderId="0" xfId="24" applyFont="1">
      <alignment/>
      <protection/>
    </xf>
    <xf numFmtId="0" fontId="1" fillId="0" borderId="0" xfId="24" applyFont="1" applyBorder="1">
      <alignment/>
      <protection/>
    </xf>
    <xf numFmtId="0" fontId="1" fillId="0" borderId="0" xfId="24" applyFont="1">
      <alignment/>
      <protection/>
    </xf>
    <xf numFmtId="0" fontId="26" fillId="0" borderId="0" xfId="24" applyFont="1">
      <alignment/>
      <protection/>
    </xf>
    <xf numFmtId="0" fontId="26" fillId="0" borderId="0" xfId="24" applyNumberFormat="1" applyFont="1" quotePrefix="1">
      <alignment/>
      <protection/>
    </xf>
    <xf numFmtId="0" fontId="1" fillId="0" borderId="0" xfId="24" applyNumberFormat="1" applyFont="1" applyBorder="1">
      <alignment/>
      <protection/>
    </xf>
    <xf numFmtId="0" fontId="1" fillId="0" borderId="0" xfId="24" applyNumberFormat="1" applyFont="1" applyBorder="1" quotePrefix="1">
      <alignment/>
      <protection/>
    </xf>
    <xf numFmtId="0" fontId="1" fillId="0" borderId="0" xfId="24" applyNumberFormat="1" applyFont="1">
      <alignment/>
      <protection/>
    </xf>
    <xf numFmtId="0" fontId="26" fillId="0" borderId="0" xfId="24" applyNumberFormat="1" applyFont="1" quotePrefix="1">
      <alignment/>
      <protection/>
    </xf>
    <xf numFmtId="0" fontId="1" fillId="0" borderId="0" xfId="24" applyNumberFormat="1" applyFont="1" applyBorder="1" applyAlignment="1">
      <alignment wrapText="1"/>
      <protection/>
    </xf>
    <xf numFmtId="0" fontId="1" fillId="0" borderId="0" xfId="24" applyNumberFormat="1" applyFont="1" quotePrefix="1">
      <alignment/>
      <protection/>
    </xf>
    <xf numFmtId="0" fontId="27" fillId="0" borderId="0" xfId="24" applyFont="1">
      <alignment/>
      <protection/>
    </xf>
    <xf numFmtId="0" fontId="27" fillId="0" borderId="0" xfId="24" applyNumberFormat="1" applyFont="1" quotePrefix="1">
      <alignment/>
      <protection/>
    </xf>
    <xf numFmtId="0" fontId="3" fillId="0" borderId="0" xfId="24" applyNumberFormat="1" applyFont="1" applyBorder="1">
      <alignment/>
      <protection/>
    </xf>
    <xf numFmtId="0" fontId="3" fillId="0" borderId="0" xfId="24" applyNumberFormat="1" applyFont="1" applyBorder="1" quotePrefix="1">
      <alignment/>
      <protection/>
    </xf>
    <xf numFmtId="0" fontId="3" fillId="0" borderId="0" xfId="24" applyFont="1">
      <alignment/>
      <protection/>
    </xf>
    <xf numFmtId="0" fontId="28" fillId="0" borderId="0" xfId="24" applyFont="1" applyFill="1">
      <alignment/>
      <protection/>
    </xf>
    <xf numFmtId="0" fontId="28" fillId="0" borderId="0" xfId="24" applyNumberFormat="1" applyFont="1" applyFill="1" quotePrefix="1">
      <alignment/>
      <protection/>
    </xf>
    <xf numFmtId="0" fontId="1" fillId="0" borderId="0" xfId="24" applyNumberFormat="1" applyFont="1" applyFill="1" applyBorder="1">
      <alignment/>
      <protection/>
    </xf>
    <xf numFmtId="0" fontId="1" fillId="0" borderId="0" xfId="24" applyNumberFormat="1" applyFont="1" applyFill="1" applyBorder="1" quotePrefix="1">
      <alignment/>
      <protection/>
    </xf>
    <xf numFmtId="0" fontId="29" fillId="0" borderId="0" xfId="24" applyFont="1" applyFill="1">
      <alignment/>
      <protection/>
    </xf>
    <xf numFmtId="0" fontId="30" fillId="0" borderId="0" xfId="24" applyFont="1">
      <alignment/>
      <protection/>
    </xf>
    <xf numFmtId="0" fontId="30" fillId="0" borderId="0" xfId="24" applyNumberFormat="1" applyFont="1" quotePrefix="1">
      <alignment/>
      <protection/>
    </xf>
    <xf numFmtId="0" fontId="31" fillId="0" borderId="0" xfId="24" applyFont="1">
      <alignment/>
      <protection/>
    </xf>
    <xf numFmtId="0" fontId="31" fillId="0" borderId="0" xfId="24" applyNumberFormat="1" applyFont="1" quotePrefix="1">
      <alignment/>
      <protection/>
    </xf>
    <xf numFmtId="0" fontId="3" fillId="0" borderId="0" xfId="24" applyFont="1" applyBorder="1">
      <alignment/>
      <protection/>
    </xf>
    <xf numFmtId="0" fontId="26" fillId="0" borderId="0" xfId="24" applyFont="1" applyBorder="1">
      <alignment/>
      <protection/>
    </xf>
    <xf numFmtId="0" fontId="26" fillId="0" borderId="0" xfId="24" applyNumberFormat="1" applyFont="1" applyBorder="1" quotePrefix="1">
      <alignment/>
      <protection/>
    </xf>
    <xf numFmtId="0" fontId="26" fillId="0" borderId="0" xfId="24" applyFont="1" applyFill="1" applyBorder="1">
      <alignment/>
      <protection/>
    </xf>
    <xf numFmtId="0" fontId="26" fillId="0" borderId="0" xfId="24" applyNumberFormat="1" applyFont="1" applyFill="1" applyBorder="1" quotePrefix="1">
      <alignment/>
      <protection/>
    </xf>
    <xf numFmtId="0" fontId="1" fillId="0" borderId="0" xfId="24" applyFont="1" applyFill="1">
      <alignment/>
      <protection/>
    </xf>
    <xf numFmtId="0" fontId="26" fillId="0" borderId="0" xfId="24" applyFont="1" applyFill="1">
      <alignment/>
      <protection/>
    </xf>
    <xf numFmtId="0" fontId="26" fillId="0" borderId="0" xfId="24" applyNumberFormat="1" applyFont="1" applyFill="1" quotePrefix="1">
      <alignment/>
      <protection/>
    </xf>
    <xf numFmtId="0" fontId="1" fillId="0" borderId="0" xfId="24" applyFont="1" applyFill="1" applyBorder="1">
      <alignment/>
      <protection/>
    </xf>
    <xf numFmtId="3" fontId="1" fillId="0" borderId="0" xfId="24" applyNumberFormat="1" applyFont="1" applyBorder="1" quotePrefix="1">
      <alignment/>
      <protection/>
    </xf>
    <xf numFmtId="0" fontId="1" fillId="0" borderId="0" xfId="24" applyNumberFormat="1" applyFont="1" applyFill="1">
      <alignment/>
      <protection/>
    </xf>
    <xf numFmtId="0" fontId="1" fillId="0" borderId="0" xfId="24" applyNumberFormat="1" applyFont="1" applyFill="1" quotePrefix="1">
      <alignment/>
      <protection/>
    </xf>
    <xf numFmtId="0" fontId="27" fillId="0" borderId="0" xfId="24" applyFont="1" applyFill="1">
      <alignment/>
      <protection/>
    </xf>
    <xf numFmtId="0" fontId="32" fillId="0" borderId="0" xfId="24" applyFont="1" applyFill="1">
      <alignment/>
      <protection/>
    </xf>
    <xf numFmtId="0" fontId="33" fillId="0" borderId="0" xfId="24" applyFont="1" applyFill="1">
      <alignment/>
      <protection/>
    </xf>
    <xf numFmtId="0" fontId="33" fillId="0" borderId="0" xfId="24" applyNumberFormat="1" applyFont="1" applyFill="1" quotePrefix="1">
      <alignment/>
      <protection/>
    </xf>
    <xf numFmtId="0" fontId="3" fillId="0" borderId="0" xfId="24" applyFont="1" applyFill="1" applyBorder="1">
      <alignment/>
      <protection/>
    </xf>
    <xf numFmtId="0" fontId="3" fillId="0" borderId="0" xfId="24" applyNumberFormat="1" applyFont="1" applyFill="1" applyBorder="1" quotePrefix="1">
      <alignment/>
      <protection/>
    </xf>
    <xf numFmtId="0" fontId="31" fillId="0" borderId="0" xfId="24" applyFont="1" applyFill="1">
      <alignment/>
      <protection/>
    </xf>
    <xf numFmtId="0" fontId="30" fillId="0" borderId="0" xfId="24" applyFont="1" applyFill="1">
      <alignment/>
      <protection/>
    </xf>
    <xf numFmtId="0" fontId="3" fillId="0" borderId="0" xfId="24" applyFont="1" applyAlignment="1">
      <alignment horizontal="justify" wrapText="1"/>
      <protection/>
    </xf>
    <xf numFmtId="0" fontId="27" fillId="0" borderId="0" xfId="24" applyFont="1">
      <alignment/>
      <protection/>
    </xf>
    <xf numFmtId="0" fontId="26" fillId="0" borderId="0" xfId="24">
      <alignment/>
      <protection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6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0" fontId="1" fillId="0" borderId="61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2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3" xfId="20" applyNumberFormat="1" applyFont="1" applyFill="1" applyBorder="1" applyAlignment="1">
      <alignment horizontal="left" wrapText="1"/>
      <protection/>
    </xf>
    <xf numFmtId="49" fontId="18" fillId="0" borderId="64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1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2" xfId="20" applyFont="1" applyBorder="1" applyAlignment="1">
      <alignment horizontal="center" shrinkToFit="1"/>
      <protection/>
    </xf>
    <xf numFmtId="49" fontId="22" fillId="3" borderId="63" xfId="20" applyNumberFormat="1" applyFont="1" applyFill="1" applyBorder="1" applyAlignment="1">
      <alignment horizontal="left" wrapText="1"/>
      <protection/>
    </xf>
    <xf numFmtId="0" fontId="1" fillId="0" borderId="0" xfId="24" applyFont="1" applyFill="1" applyBorder="1" applyAlignment="1">
      <alignment horizontal="center" wrapText="1"/>
      <protection/>
    </xf>
    <xf numFmtId="0" fontId="1" fillId="0" borderId="0" xfId="24" applyFont="1" applyAlignment="1" applyProtection="1">
      <alignment horizontal="justify" wrapText="1"/>
      <protection locked="0"/>
    </xf>
    <xf numFmtId="0" fontId="1" fillId="0" borderId="0" xfId="24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estimatif tdr - FRANCO-TCHEQUE-indice2_rv" xfId="21"/>
    <cellStyle name="normální 2" xfId="22"/>
    <cellStyle name="Specifikace" xfId="23"/>
    <cellStyle name="normální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P22" sqref="P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1. etapa</v>
      </c>
      <c r="D2" s="5" t="str">
        <f>Rekapitulace!G2</f>
        <v>Oprava 6. a 7. 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27" t="s">
        <v>515</v>
      </c>
      <c r="D8" s="327"/>
      <c r="E8" s="32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327" t="str">
        <f>Projektant</f>
        <v>p. Pavel Zeťka</v>
      </c>
      <c r="D9" s="327"/>
      <c r="E9" s="328"/>
      <c r="F9" s="13"/>
      <c r="G9" s="34"/>
      <c r="H9" s="35"/>
    </row>
    <row r="10" spans="1:8" ht="12.75">
      <c r="A10" s="29" t="s">
        <v>14</v>
      </c>
      <c r="B10" s="13"/>
      <c r="C10" s="327" t="s">
        <v>514</v>
      </c>
      <c r="D10" s="327"/>
      <c r="E10" s="327"/>
      <c r="F10" s="36"/>
      <c r="G10" s="37"/>
      <c r="H10" s="38"/>
    </row>
    <row r="11" spans="1:57" ht="13.5" customHeight="1">
      <c r="A11" s="29" t="s">
        <v>15</v>
      </c>
      <c r="B11" s="13"/>
      <c r="C11" s="327" t="s">
        <v>513</v>
      </c>
      <c r="D11" s="327"/>
      <c r="E11" s="327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329"/>
      <c r="D12" s="329"/>
      <c r="E12" s="32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Rekapitulace!A33</f>
        <v>Ztížené výrobní podmínky</v>
      </c>
      <c r="E15" s="58"/>
      <c r="F15" s="59"/>
      <c r="G15" s="56">
        <f>Rekapitulace!I33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Rekapitulace!A34</f>
        <v>Oborová přirážka</v>
      </c>
      <c r="E16" s="60"/>
      <c r="F16" s="61"/>
      <c r="G16" s="56">
        <f>Rekapitulace!I34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Rekapitulace!A35</f>
        <v>Přesun stavebních kapacit</v>
      </c>
      <c r="E17" s="60"/>
      <c r="F17" s="61"/>
      <c r="G17" s="56">
        <f>Rekapitulace!I35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Rekapitulace!A36</f>
        <v>Mimostaveništní doprava</v>
      </c>
      <c r="E18" s="60"/>
      <c r="F18" s="61"/>
      <c r="G18" s="56">
        <f>Rekapitulace!I36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Rekapitulace!A37</f>
        <v>Zařízení staveniště</v>
      </c>
      <c r="E19" s="60"/>
      <c r="F19" s="61"/>
      <c r="G19" s="56">
        <f>Rekapitulace!I37</f>
        <v>0</v>
      </c>
    </row>
    <row r="20" spans="1:7" ht="15.95" customHeight="1">
      <c r="A20" s="64"/>
      <c r="B20" s="55"/>
      <c r="C20" s="56"/>
      <c r="D20" s="9" t="str">
        <f>Rekapitulace!A38</f>
        <v>Provoz investora</v>
      </c>
      <c r="E20" s="60"/>
      <c r="F20" s="61"/>
      <c r="G20" s="56">
        <f>Rekapitulace!I38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Rekapitulace!A39</f>
        <v>Kompletační činnost (IČD)</v>
      </c>
      <c r="E21" s="60"/>
      <c r="F21" s="61"/>
      <c r="G21" s="56">
        <f>Rekapitulace!I39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330" t="s">
        <v>33</v>
      </c>
      <c r="B23" s="33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332">
        <f>C23-F32</f>
        <v>0</v>
      </c>
      <c r="G30" s="33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332">
        <f>ROUND(PRODUCT(F30,C31/100),0)</f>
        <v>0</v>
      </c>
      <c r="G31" s="33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332">
        <v>0</v>
      </c>
      <c r="G32" s="33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332">
        <f>ROUND(PRODUCT(F32,C33/100),0)</f>
        <v>0</v>
      </c>
      <c r="G33" s="33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334">
        <f>ROUND(SUM(F30:F33),0)</f>
        <v>0</v>
      </c>
      <c r="G34" s="33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326"/>
      <c r="C37" s="326"/>
      <c r="D37" s="326"/>
      <c r="E37" s="326"/>
      <c r="F37" s="326"/>
      <c r="G37" s="326"/>
      <c r="H37" t="s">
        <v>5</v>
      </c>
    </row>
    <row r="38" spans="1:8" ht="12.75" customHeight="1">
      <c r="A38" s="96"/>
      <c r="B38" s="326"/>
      <c r="C38" s="326"/>
      <c r="D38" s="326"/>
      <c r="E38" s="326"/>
      <c r="F38" s="326"/>
      <c r="G38" s="326"/>
      <c r="H38" t="s">
        <v>5</v>
      </c>
    </row>
    <row r="39" spans="1:8" ht="12.75">
      <c r="A39" s="96"/>
      <c r="B39" s="326"/>
      <c r="C39" s="326"/>
      <c r="D39" s="326"/>
      <c r="E39" s="326"/>
      <c r="F39" s="326"/>
      <c r="G39" s="326"/>
      <c r="H39" t="s">
        <v>5</v>
      </c>
    </row>
    <row r="40" spans="1:8" ht="12.75">
      <c r="A40" s="96"/>
      <c r="B40" s="326"/>
      <c r="C40" s="326"/>
      <c r="D40" s="326"/>
      <c r="E40" s="326"/>
      <c r="F40" s="326"/>
      <c r="G40" s="326"/>
      <c r="H40" t="s">
        <v>5</v>
      </c>
    </row>
    <row r="41" spans="1:8" ht="12.75">
      <c r="A41" s="96"/>
      <c r="B41" s="326"/>
      <c r="C41" s="326"/>
      <c r="D41" s="326"/>
      <c r="E41" s="326"/>
      <c r="F41" s="326"/>
      <c r="G41" s="326"/>
      <c r="H41" t="s">
        <v>5</v>
      </c>
    </row>
    <row r="42" spans="1:8" ht="12.75">
      <c r="A42" s="96"/>
      <c r="B42" s="326"/>
      <c r="C42" s="326"/>
      <c r="D42" s="326"/>
      <c r="E42" s="326"/>
      <c r="F42" s="326"/>
      <c r="G42" s="326"/>
      <c r="H42" t="s">
        <v>5</v>
      </c>
    </row>
    <row r="43" spans="1:8" ht="12.75">
      <c r="A43" s="96"/>
      <c r="B43" s="326"/>
      <c r="C43" s="326"/>
      <c r="D43" s="326"/>
      <c r="E43" s="326"/>
      <c r="F43" s="326"/>
      <c r="G43" s="326"/>
      <c r="H43" t="s">
        <v>5</v>
      </c>
    </row>
    <row r="44" spans="1:8" ht="12.75">
      <c r="A44" s="96"/>
      <c r="B44" s="326"/>
      <c r="C44" s="326"/>
      <c r="D44" s="326"/>
      <c r="E44" s="326"/>
      <c r="F44" s="326"/>
      <c r="G44" s="326"/>
      <c r="H44" t="s">
        <v>5</v>
      </c>
    </row>
    <row r="45" spans="1:8" ht="0.75" customHeight="1">
      <c r="A45" s="96"/>
      <c r="B45" s="326"/>
      <c r="C45" s="326"/>
      <c r="D45" s="326"/>
      <c r="E45" s="326"/>
      <c r="F45" s="326"/>
      <c r="G45" s="326"/>
      <c r="H45" t="s">
        <v>5</v>
      </c>
    </row>
    <row r="46" spans="2:7" ht="12.75">
      <c r="B46" s="336"/>
      <c r="C46" s="336"/>
      <c r="D46" s="336"/>
      <c r="E46" s="336"/>
      <c r="F46" s="336"/>
      <c r="G46" s="336"/>
    </row>
    <row r="47" spans="2:7" ht="12.75">
      <c r="B47" s="336"/>
      <c r="C47" s="336"/>
      <c r="D47" s="336"/>
      <c r="E47" s="336"/>
      <c r="F47" s="336"/>
      <c r="G47" s="336"/>
    </row>
    <row r="48" spans="2:7" ht="12.75">
      <c r="B48" s="336"/>
      <c r="C48" s="336"/>
      <c r="D48" s="336"/>
      <c r="E48" s="336"/>
      <c r="F48" s="336"/>
      <c r="G48" s="336"/>
    </row>
    <row r="49" spans="2:7" ht="12.75">
      <c r="B49" s="336"/>
      <c r="C49" s="336"/>
      <c r="D49" s="336"/>
      <c r="E49" s="336"/>
      <c r="F49" s="336"/>
      <c r="G49" s="336"/>
    </row>
    <row r="50" spans="2:7" ht="12.75">
      <c r="B50" s="336"/>
      <c r="C50" s="336"/>
      <c r="D50" s="336"/>
      <c r="E50" s="336"/>
      <c r="F50" s="336"/>
      <c r="G50" s="336"/>
    </row>
    <row r="51" spans="2:7" ht="12.75">
      <c r="B51" s="336"/>
      <c r="C51" s="336"/>
      <c r="D51" s="336"/>
      <c r="E51" s="336"/>
      <c r="F51" s="336"/>
      <c r="G51" s="336"/>
    </row>
    <row r="52" spans="2:7" ht="12.75">
      <c r="B52" s="336"/>
      <c r="C52" s="336"/>
      <c r="D52" s="336"/>
      <c r="E52" s="336"/>
      <c r="F52" s="336"/>
      <c r="G52" s="336"/>
    </row>
    <row r="53" spans="2:7" ht="12.75">
      <c r="B53" s="336"/>
      <c r="C53" s="336"/>
      <c r="D53" s="336"/>
      <c r="E53" s="336"/>
      <c r="F53" s="336"/>
      <c r="G53" s="336"/>
    </row>
    <row r="54" spans="2:7" ht="12.75">
      <c r="B54" s="336"/>
      <c r="C54" s="336"/>
      <c r="D54" s="336"/>
      <c r="E54" s="336"/>
      <c r="F54" s="336"/>
      <c r="G54" s="336"/>
    </row>
    <row r="55" spans="2:7" ht="12.75">
      <c r="B55" s="336"/>
      <c r="C55" s="336"/>
      <c r="D55" s="336"/>
      <c r="E55" s="336"/>
      <c r="F55" s="336"/>
      <c r="G55" s="33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337" t="s">
        <v>49</v>
      </c>
      <c r="B1" s="338"/>
      <c r="C1" s="97" t="str">
        <f>CONCATENATE(cislostavby," ",nazevstavby)</f>
        <v>Zeťka1802 Oprava prostor ubyt.objektu UK ÚJOP Hostivař 3</v>
      </c>
      <c r="D1" s="98"/>
      <c r="E1" s="99"/>
      <c r="F1" s="98"/>
      <c r="G1" s="100" t="s">
        <v>50</v>
      </c>
      <c r="H1" s="101" t="s">
        <v>80</v>
      </c>
      <c r="I1" s="102"/>
    </row>
    <row r="2" spans="1:9" ht="13.5" thickBot="1">
      <c r="A2" s="339" t="s">
        <v>51</v>
      </c>
      <c r="B2" s="340"/>
      <c r="C2" s="103" t="str">
        <f>CONCATENATE(cisloobjektu," ",nazevobjektu)</f>
        <v>1. etapa Oprava 6. a 7. NP</v>
      </c>
      <c r="D2" s="104"/>
      <c r="E2" s="105"/>
      <c r="F2" s="104"/>
      <c r="G2" s="341" t="s">
        <v>81</v>
      </c>
      <c r="H2" s="342"/>
      <c r="I2" s="34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 ht="12.75">
      <c r="A7" s="199" t="str">
        <f>Položky!B7</f>
        <v>3</v>
      </c>
      <c r="B7" s="115" t="str">
        <f>Položky!C7</f>
        <v>Svislé a kompletní konstrukce</v>
      </c>
      <c r="C7" s="66"/>
      <c r="D7" s="116"/>
      <c r="E7" s="200">
        <f>Položky!BA32</f>
        <v>0</v>
      </c>
      <c r="F7" s="201">
        <f>Položky!BB32</f>
        <v>0</v>
      </c>
      <c r="G7" s="201">
        <f>Položky!BC32</f>
        <v>0</v>
      </c>
      <c r="H7" s="201">
        <f>Položky!BD32</f>
        <v>0</v>
      </c>
      <c r="I7" s="202">
        <f>Položky!BE32</f>
        <v>0</v>
      </c>
    </row>
    <row r="8" spans="1:9" s="35" customFormat="1" ht="12.75">
      <c r="A8" s="199" t="str">
        <f>Položky!B33</f>
        <v>61</v>
      </c>
      <c r="B8" s="115" t="str">
        <f>Položky!C33</f>
        <v>Upravy povrchů vnitřní</v>
      </c>
      <c r="C8" s="66"/>
      <c r="D8" s="116"/>
      <c r="E8" s="200">
        <f>Položky!BA84</f>
        <v>0</v>
      </c>
      <c r="F8" s="201">
        <f>Položky!BB84</f>
        <v>0</v>
      </c>
      <c r="G8" s="201">
        <f>Položky!BC84</f>
        <v>0</v>
      </c>
      <c r="H8" s="201">
        <f>Položky!BD84</f>
        <v>0</v>
      </c>
      <c r="I8" s="202">
        <f>Položky!BE84</f>
        <v>0</v>
      </c>
    </row>
    <row r="9" spans="1:9" s="35" customFormat="1" ht="12.75">
      <c r="A9" s="199" t="str">
        <f>Položky!B85</f>
        <v>63</v>
      </c>
      <c r="B9" s="115" t="str">
        <f>Položky!C85</f>
        <v>Podlahy a podlahové konstrukce</v>
      </c>
      <c r="C9" s="66"/>
      <c r="D9" s="116"/>
      <c r="E9" s="200">
        <f>Položky!BA119</f>
        <v>0</v>
      </c>
      <c r="F9" s="201">
        <f>Položky!BB119</f>
        <v>0</v>
      </c>
      <c r="G9" s="201">
        <f>Položky!BC119</f>
        <v>0</v>
      </c>
      <c r="H9" s="201">
        <f>Položky!BD119</f>
        <v>0</v>
      </c>
      <c r="I9" s="202">
        <f>Položky!BE119</f>
        <v>0</v>
      </c>
    </row>
    <row r="10" spans="1:9" s="35" customFormat="1" ht="12.75">
      <c r="A10" s="199" t="str">
        <f>Položky!B120</f>
        <v>64</v>
      </c>
      <c r="B10" s="115" t="str">
        <f>Položky!C120</f>
        <v>Výplně otvorů</v>
      </c>
      <c r="C10" s="66"/>
      <c r="D10" s="116"/>
      <c r="E10" s="200">
        <f>Položky!BA123</f>
        <v>0</v>
      </c>
      <c r="F10" s="201">
        <f>Položky!BB123</f>
        <v>0</v>
      </c>
      <c r="G10" s="201">
        <f>Položky!BC123</f>
        <v>0</v>
      </c>
      <c r="H10" s="201">
        <f>Položky!BD123</f>
        <v>0</v>
      </c>
      <c r="I10" s="202">
        <f>Položky!BE123</f>
        <v>0</v>
      </c>
    </row>
    <row r="11" spans="1:9" s="35" customFormat="1" ht="12.75">
      <c r="A11" s="199" t="str">
        <f>Položky!B124</f>
        <v>94</v>
      </c>
      <c r="B11" s="115" t="str">
        <f>Položky!C124</f>
        <v>Lešení a stavební výtahy</v>
      </c>
      <c r="C11" s="66"/>
      <c r="D11" s="116"/>
      <c r="E11" s="200">
        <f>Položky!BA128</f>
        <v>0</v>
      </c>
      <c r="F11" s="201">
        <f>Položky!BB128</f>
        <v>0</v>
      </c>
      <c r="G11" s="201">
        <f>Položky!BC128</f>
        <v>0</v>
      </c>
      <c r="H11" s="201">
        <f>Položky!BD128</f>
        <v>0</v>
      </c>
      <c r="I11" s="202">
        <f>Položky!BE128</f>
        <v>0</v>
      </c>
    </row>
    <row r="12" spans="1:9" s="35" customFormat="1" ht="12.75">
      <c r="A12" s="199" t="str">
        <f>Položky!B129</f>
        <v>95</v>
      </c>
      <c r="B12" s="115" t="str">
        <f>Položky!C129</f>
        <v>Dokončovací konstrukce na pozemních stavbách</v>
      </c>
      <c r="C12" s="66"/>
      <c r="D12" s="116"/>
      <c r="E12" s="200">
        <f>Položky!BA154</f>
        <v>0</v>
      </c>
      <c r="F12" s="201">
        <f>Položky!BB154</f>
        <v>0</v>
      </c>
      <c r="G12" s="201">
        <f>Položky!BC154</f>
        <v>0</v>
      </c>
      <c r="H12" s="201">
        <f>Položky!BD154</f>
        <v>0</v>
      </c>
      <c r="I12" s="202">
        <f>Položky!BE154</f>
        <v>0</v>
      </c>
    </row>
    <row r="13" spans="1:9" s="35" customFormat="1" ht="12.75">
      <c r="A13" s="199" t="str">
        <f>Položky!B155</f>
        <v>96</v>
      </c>
      <c r="B13" s="115" t="str">
        <f>Položky!C155</f>
        <v>Bourání konstrukcí</v>
      </c>
      <c r="C13" s="66"/>
      <c r="D13" s="116"/>
      <c r="E13" s="200">
        <f>Položky!BA192</f>
        <v>0</v>
      </c>
      <c r="F13" s="201">
        <f>Položky!BB192</f>
        <v>0</v>
      </c>
      <c r="G13" s="201">
        <f>Položky!BC192</f>
        <v>0</v>
      </c>
      <c r="H13" s="201">
        <f>Položky!BD192</f>
        <v>0</v>
      </c>
      <c r="I13" s="202">
        <f>Položky!BE192</f>
        <v>0</v>
      </c>
    </row>
    <row r="14" spans="1:9" s="35" customFormat="1" ht="12.75">
      <c r="A14" s="199" t="str">
        <f>Položky!B193</f>
        <v>97</v>
      </c>
      <c r="B14" s="115" t="str">
        <f>Položky!C193</f>
        <v>Prorážení otvorů</v>
      </c>
      <c r="C14" s="66"/>
      <c r="D14" s="116"/>
      <c r="E14" s="200">
        <f>Položky!BA220</f>
        <v>0</v>
      </c>
      <c r="F14" s="201">
        <f>Položky!BB220</f>
        <v>0</v>
      </c>
      <c r="G14" s="201">
        <f>Položky!BC220</f>
        <v>0</v>
      </c>
      <c r="H14" s="201">
        <f>Položky!BD220</f>
        <v>0</v>
      </c>
      <c r="I14" s="202">
        <f>Položky!BE220</f>
        <v>0</v>
      </c>
    </row>
    <row r="15" spans="1:9" s="35" customFormat="1" ht="12.75">
      <c r="A15" s="199" t="str">
        <f>Položky!B221</f>
        <v>99</v>
      </c>
      <c r="B15" s="115" t="str">
        <f>Položky!C221</f>
        <v>Staveništní přesun hmot</v>
      </c>
      <c r="C15" s="66"/>
      <c r="D15" s="116"/>
      <c r="E15" s="200">
        <f>Položky!BA223</f>
        <v>0</v>
      </c>
      <c r="F15" s="201">
        <f>Položky!BB223</f>
        <v>0</v>
      </c>
      <c r="G15" s="201">
        <f>Položky!BC223</f>
        <v>0</v>
      </c>
      <c r="H15" s="201">
        <f>Položky!BD223</f>
        <v>0</v>
      </c>
      <c r="I15" s="202">
        <f>Položky!BE223</f>
        <v>0</v>
      </c>
    </row>
    <row r="16" spans="1:9" s="35" customFormat="1" ht="12.75">
      <c r="A16" s="199" t="str">
        <f>Položky!B224</f>
        <v>711</v>
      </c>
      <c r="B16" s="115" t="str">
        <f>Položky!C224</f>
        <v>Izolace proti vodě</v>
      </c>
      <c r="C16" s="66"/>
      <c r="D16" s="116"/>
      <c r="E16" s="200">
        <f>Položky!BA275</f>
        <v>0</v>
      </c>
      <c r="F16" s="201">
        <f>Položky!BB275</f>
        <v>0</v>
      </c>
      <c r="G16" s="201">
        <f>Položky!BC275</f>
        <v>0</v>
      </c>
      <c r="H16" s="201">
        <f>Položky!BD275</f>
        <v>0</v>
      </c>
      <c r="I16" s="202">
        <f>Položky!BE275</f>
        <v>0</v>
      </c>
    </row>
    <row r="17" spans="1:9" s="35" customFormat="1" ht="12.75">
      <c r="A17" s="199" t="str">
        <f>Položky!B276</f>
        <v>720</v>
      </c>
      <c r="B17" s="115" t="str">
        <f>Položky!C276</f>
        <v>Zdravotechnická instalace</v>
      </c>
      <c r="C17" s="66"/>
      <c r="D17" s="116"/>
      <c r="E17" s="200">
        <f>Položky!BA279</f>
        <v>0</v>
      </c>
      <c r="F17" s="201">
        <f>Položky!BB279</f>
        <v>0</v>
      </c>
      <c r="G17" s="201">
        <f>Položky!BC279</f>
        <v>0</v>
      </c>
      <c r="H17" s="201">
        <f>Položky!BD279</f>
        <v>0</v>
      </c>
      <c r="I17" s="202">
        <f>Položky!BE279</f>
        <v>0</v>
      </c>
    </row>
    <row r="18" spans="1:9" s="35" customFormat="1" ht="12.75">
      <c r="A18" s="199" t="str">
        <f>Položky!B280</f>
        <v>725</v>
      </c>
      <c r="B18" s="115" t="str">
        <f>Položky!C280</f>
        <v>Zařizovací předměty</v>
      </c>
      <c r="C18" s="66"/>
      <c r="D18" s="116"/>
      <c r="E18" s="200">
        <f>Položky!BA310</f>
        <v>0</v>
      </c>
      <c r="F18" s="201">
        <f>Položky!BB310</f>
        <v>0</v>
      </c>
      <c r="G18" s="201">
        <f>Položky!BC310</f>
        <v>0</v>
      </c>
      <c r="H18" s="201">
        <f>Položky!BD310</f>
        <v>0</v>
      </c>
      <c r="I18" s="202">
        <f>Položky!BE310</f>
        <v>0</v>
      </c>
    </row>
    <row r="19" spans="1:9" s="35" customFormat="1" ht="12.75">
      <c r="A19" s="199" t="str">
        <f>Položky!B311</f>
        <v>766</v>
      </c>
      <c r="B19" s="115" t="str">
        <f>Položky!C311</f>
        <v>Konstrukce truhlářské</v>
      </c>
      <c r="C19" s="66"/>
      <c r="D19" s="116"/>
      <c r="E19" s="200">
        <f>Položky!BA381</f>
        <v>0</v>
      </c>
      <c r="F19" s="201">
        <f>Položky!BB381</f>
        <v>0</v>
      </c>
      <c r="G19" s="201">
        <f>Položky!BC381</f>
        <v>0</v>
      </c>
      <c r="H19" s="201">
        <f>Položky!BD381</f>
        <v>0</v>
      </c>
      <c r="I19" s="202">
        <f>Položky!BE381</f>
        <v>0</v>
      </c>
    </row>
    <row r="20" spans="1:9" s="35" customFormat="1" ht="12.75">
      <c r="A20" s="199" t="str">
        <f>Položky!B382</f>
        <v>767</v>
      </c>
      <c r="B20" s="115" t="str">
        <f>Položky!C382</f>
        <v>Konstrukce zámečnické</v>
      </c>
      <c r="C20" s="66"/>
      <c r="D20" s="116"/>
      <c r="E20" s="200">
        <f>Položky!BA388</f>
        <v>0</v>
      </c>
      <c r="F20" s="201">
        <f>Položky!BB388</f>
        <v>0</v>
      </c>
      <c r="G20" s="201">
        <f>Položky!BC388</f>
        <v>0</v>
      </c>
      <c r="H20" s="201">
        <f>Položky!BD388</f>
        <v>0</v>
      </c>
      <c r="I20" s="202">
        <f>Položky!BE388</f>
        <v>0</v>
      </c>
    </row>
    <row r="21" spans="1:9" s="35" customFormat="1" ht="12.75">
      <c r="A21" s="199" t="str">
        <f>Položky!B389</f>
        <v>771</v>
      </c>
      <c r="B21" s="115" t="str">
        <f>Položky!C389</f>
        <v>Podlahy z dlaždic a obklady</v>
      </c>
      <c r="C21" s="66"/>
      <c r="D21" s="116"/>
      <c r="E21" s="200">
        <f>Položky!BA430</f>
        <v>0</v>
      </c>
      <c r="F21" s="201">
        <f>Položky!BB430</f>
        <v>0</v>
      </c>
      <c r="G21" s="201">
        <f>Položky!BC430</f>
        <v>0</v>
      </c>
      <c r="H21" s="201">
        <f>Položky!BD430</f>
        <v>0</v>
      </c>
      <c r="I21" s="202">
        <f>Položky!BE430</f>
        <v>0</v>
      </c>
    </row>
    <row r="22" spans="1:9" s="35" customFormat="1" ht="12.75">
      <c r="A22" s="199" t="str">
        <f>Položky!B431</f>
        <v>776</v>
      </c>
      <c r="B22" s="115" t="str">
        <f>Položky!C431</f>
        <v>Podlahy povlakové</v>
      </c>
      <c r="C22" s="66"/>
      <c r="D22" s="116"/>
      <c r="E22" s="200">
        <f>Položky!BA439</f>
        <v>0</v>
      </c>
      <c r="F22" s="201">
        <f>Položky!BB439</f>
        <v>0</v>
      </c>
      <c r="G22" s="201">
        <f>Položky!BC439</f>
        <v>0</v>
      </c>
      <c r="H22" s="201">
        <f>Položky!BD439</f>
        <v>0</v>
      </c>
      <c r="I22" s="202">
        <f>Položky!BE439</f>
        <v>0</v>
      </c>
    </row>
    <row r="23" spans="1:9" s="35" customFormat="1" ht="12.75">
      <c r="A23" s="199" t="str">
        <f>Položky!B440</f>
        <v>781</v>
      </c>
      <c r="B23" s="115" t="str">
        <f>Položky!C440</f>
        <v>Obklady keramické</v>
      </c>
      <c r="C23" s="66"/>
      <c r="D23" s="116"/>
      <c r="E23" s="200">
        <f>Položky!BA454</f>
        <v>0</v>
      </c>
      <c r="F23" s="201">
        <f>Položky!BB454</f>
        <v>0</v>
      </c>
      <c r="G23" s="201">
        <f>Položky!BC454</f>
        <v>0</v>
      </c>
      <c r="H23" s="201">
        <f>Položky!BD454</f>
        <v>0</v>
      </c>
      <c r="I23" s="202">
        <f>Položky!BE454</f>
        <v>0</v>
      </c>
    </row>
    <row r="24" spans="1:9" s="35" customFormat="1" ht="12.75">
      <c r="A24" s="199" t="str">
        <f>Položky!B455</f>
        <v>783</v>
      </c>
      <c r="B24" s="115" t="str">
        <f>Položky!C455</f>
        <v>Nátěry</v>
      </c>
      <c r="C24" s="66"/>
      <c r="D24" s="116"/>
      <c r="E24" s="200">
        <f>Položky!BA460</f>
        <v>0</v>
      </c>
      <c r="F24" s="201">
        <f>Položky!BB460</f>
        <v>0</v>
      </c>
      <c r="G24" s="201">
        <f>Položky!BC460</f>
        <v>0</v>
      </c>
      <c r="H24" s="201">
        <f>Položky!BD460</f>
        <v>0</v>
      </c>
      <c r="I24" s="202">
        <f>Položky!BE460</f>
        <v>0</v>
      </c>
    </row>
    <row r="25" spans="1:9" s="35" customFormat="1" ht="12.75">
      <c r="A25" s="199" t="str">
        <f>Položky!B461</f>
        <v>784</v>
      </c>
      <c r="B25" s="115" t="str">
        <f>Položky!C461</f>
        <v>Malby</v>
      </c>
      <c r="C25" s="66"/>
      <c r="D25" s="116"/>
      <c r="E25" s="200">
        <f>Položky!BA491</f>
        <v>0</v>
      </c>
      <c r="F25" s="201">
        <f>Položky!BB491</f>
        <v>0</v>
      </c>
      <c r="G25" s="201">
        <f>Položky!BC491</f>
        <v>0</v>
      </c>
      <c r="H25" s="201">
        <f>Položky!BD491</f>
        <v>0</v>
      </c>
      <c r="I25" s="202">
        <f>Položky!BE491</f>
        <v>0</v>
      </c>
    </row>
    <row r="26" spans="1:9" s="35" customFormat="1" ht="12.75">
      <c r="A26" s="199" t="str">
        <f>Položky!B492</f>
        <v>M21</v>
      </c>
      <c r="B26" s="115" t="str">
        <f>Položky!C492</f>
        <v>Elektromontáže</v>
      </c>
      <c r="C26" s="66"/>
      <c r="D26" s="116"/>
      <c r="E26" s="200">
        <f>Položky!BA495</f>
        <v>0</v>
      </c>
      <c r="F26" s="201">
        <f>Položky!BB495</f>
        <v>0</v>
      </c>
      <c r="G26" s="201">
        <f>Položky!BC495</f>
        <v>0</v>
      </c>
      <c r="H26" s="201">
        <f>Položky!BD495</f>
        <v>0</v>
      </c>
      <c r="I26" s="202">
        <f>Položky!BE495</f>
        <v>0</v>
      </c>
    </row>
    <row r="27" spans="1:9" s="35" customFormat="1" ht="13.5" thickBot="1">
      <c r="A27" s="199" t="str">
        <f>Položky!B496</f>
        <v>D96</v>
      </c>
      <c r="B27" s="115" t="str">
        <f>Položky!C496</f>
        <v>Přesuny suti a vybouraných hmot</v>
      </c>
      <c r="C27" s="66"/>
      <c r="D27" s="116"/>
      <c r="E27" s="200">
        <f>Položky!BA506</f>
        <v>0</v>
      </c>
      <c r="F27" s="201">
        <f>Položky!BB506</f>
        <v>0</v>
      </c>
      <c r="G27" s="201">
        <f>Položky!BC506</f>
        <v>0</v>
      </c>
      <c r="H27" s="201">
        <f>Položky!BD506</f>
        <v>0</v>
      </c>
      <c r="I27" s="202">
        <f>Položky!BE506</f>
        <v>0</v>
      </c>
    </row>
    <row r="28" spans="1:9" s="123" customFormat="1" ht="13.5" thickBot="1">
      <c r="A28" s="117"/>
      <c r="B28" s="118" t="s">
        <v>58</v>
      </c>
      <c r="C28" s="118"/>
      <c r="D28" s="119"/>
      <c r="E28" s="120">
        <f>SUM(E7:E27)</f>
        <v>0</v>
      </c>
      <c r="F28" s="121">
        <f>SUM(F7:F27)</f>
        <v>0</v>
      </c>
      <c r="G28" s="121">
        <f>SUM(G7:G27)</f>
        <v>0</v>
      </c>
      <c r="H28" s="121">
        <f>SUM(H7:H27)</f>
        <v>0</v>
      </c>
      <c r="I28" s="122">
        <f>SUM(I7:I27)</f>
        <v>0</v>
      </c>
    </row>
    <row r="29" spans="1:9" ht="12.75">
      <c r="A29" s="66"/>
      <c r="B29" s="66"/>
      <c r="C29" s="66"/>
      <c r="D29" s="66"/>
      <c r="E29" s="66"/>
      <c r="F29" s="66"/>
      <c r="G29" s="66"/>
      <c r="H29" s="66"/>
      <c r="I29" s="66"/>
    </row>
    <row r="30" spans="1:57" ht="19.5" customHeight="1">
      <c r="A30" s="107" t="s">
        <v>59</v>
      </c>
      <c r="B30" s="107"/>
      <c r="C30" s="107"/>
      <c r="D30" s="107"/>
      <c r="E30" s="107"/>
      <c r="F30" s="107"/>
      <c r="G30" s="124"/>
      <c r="H30" s="107"/>
      <c r="I30" s="107"/>
      <c r="BA30" s="41"/>
      <c r="BB30" s="41"/>
      <c r="BC30" s="41"/>
      <c r="BD30" s="41"/>
      <c r="BE30" s="41"/>
    </row>
    <row r="31" spans="1:9" ht="13.5" thickBot="1">
      <c r="A31" s="77"/>
      <c r="B31" s="77"/>
      <c r="C31" s="77"/>
      <c r="D31" s="77"/>
      <c r="E31" s="77"/>
      <c r="F31" s="77"/>
      <c r="G31" s="77"/>
      <c r="H31" s="77"/>
      <c r="I31" s="77"/>
    </row>
    <row r="32" spans="1:9" ht="12.75">
      <c r="A32" s="71" t="s">
        <v>60</v>
      </c>
      <c r="B32" s="72"/>
      <c r="C32" s="72"/>
      <c r="D32" s="125"/>
      <c r="E32" s="126" t="s">
        <v>61</v>
      </c>
      <c r="F32" s="127" t="s">
        <v>62</v>
      </c>
      <c r="G32" s="128" t="s">
        <v>63</v>
      </c>
      <c r="H32" s="129"/>
      <c r="I32" s="130" t="s">
        <v>61</v>
      </c>
    </row>
    <row r="33" spans="1:53" ht="12.75">
      <c r="A33" s="64" t="s">
        <v>505</v>
      </c>
      <c r="B33" s="55"/>
      <c r="C33" s="55"/>
      <c r="D33" s="131"/>
      <c r="E33" s="132"/>
      <c r="F33" s="133"/>
      <c r="G33" s="134">
        <f aca="true" t="shared" si="0" ref="G33:G40">CHOOSE(BA33+1,HSV+PSV,HSV+PSV+Mont,HSV+PSV+Dodavka+Mont,HSV,PSV,Mont,Dodavka,Mont+Dodavka,0)</f>
        <v>0</v>
      </c>
      <c r="H33" s="135"/>
      <c r="I33" s="136">
        <f aca="true" t="shared" si="1" ref="I33:I40">E33+F33*G33/100</f>
        <v>0</v>
      </c>
      <c r="BA33">
        <v>2</v>
      </c>
    </row>
    <row r="34" spans="1:53" ht="12.75">
      <c r="A34" s="64" t="s">
        <v>506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2</v>
      </c>
    </row>
    <row r="35" spans="1:53" ht="12.75">
      <c r="A35" s="64" t="s">
        <v>507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2</v>
      </c>
    </row>
    <row r="36" spans="1:53" ht="12.75">
      <c r="A36" s="64" t="s">
        <v>508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2</v>
      </c>
    </row>
    <row r="37" spans="1:53" ht="12.75">
      <c r="A37" s="64" t="s">
        <v>509</v>
      </c>
      <c r="B37" s="55"/>
      <c r="C37" s="55"/>
      <c r="D37" s="131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ht="12.75">
      <c r="A38" s="64" t="s">
        <v>510</v>
      </c>
      <c r="B38" s="55"/>
      <c r="C38" s="55"/>
      <c r="D38" s="131"/>
      <c r="E38" s="132"/>
      <c r="F38" s="133"/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53" ht="12.75">
      <c r="A39" s="64" t="s">
        <v>511</v>
      </c>
      <c r="B39" s="55"/>
      <c r="C39" s="55"/>
      <c r="D39" s="131"/>
      <c r="E39" s="132"/>
      <c r="F39" s="133"/>
      <c r="G39" s="134">
        <f t="shared" si="0"/>
        <v>0</v>
      </c>
      <c r="H39" s="135"/>
      <c r="I39" s="136">
        <f t="shared" si="1"/>
        <v>0</v>
      </c>
      <c r="BA39">
        <v>2</v>
      </c>
    </row>
    <row r="40" spans="1:53" ht="12.75">
      <c r="A40" s="64" t="s">
        <v>512</v>
      </c>
      <c r="B40" s="55"/>
      <c r="C40" s="55"/>
      <c r="D40" s="131"/>
      <c r="E40" s="132"/>
      <c r="F40" s="133"/>
      <c r="G40" s="134">
        <f t="shared" si="0"/>
        <v>0</v>
      </c>
      <c r="H40" s="135"/>
      <c r="I40" s="136">
        <f t="shared" si="1"/>
        <v>0</v>
      </c>
      <c r="BA40">
        <v>2</v>
      </c>
    </row>
    <row r="41" spans="1:9" ht="13.5" thickBot="1">
      <c r="A41" s="137"/>
      <c r="B41" s="138" t="s">
        <v>64</v>
      </c>
      <c r="C41" s="139"/>
      <c r="D41" s="140"/>
      <c r="E41" s="141"/>
      <c r="F41" s="142"/>
      <c r="G41" s="142"/>
      <c r="H41" s="344">
        <f>SUM(I33:I40)</f>
        <v>0</v>
      </c>
      <c r="I41" s="345"/>
    </row>
    <row r="43" spans="2:9" ht="12.75">
      <c r="B43" s="123"/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  <row r="91" spans="6:9" ht="12.75">
      <c r="F91" s="143"/>
      <c r="G91" s="144"/>
      <c r="H91" s="144"/>
      <c r="I91" s="145"/>
    </row>
    <row r="92" spans="6:9" ht="12.75">
      <c r="F92" s="143"/>
      <c r="G92" s="144"/>
      <c r="H92" s="144"/>
      <c r="I92" s="145"/>
    </row>
  </sheetData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79"/>
  <sheetViews>
    <sheetView showGridLines="0" showZeros="0" workbookViewId="0" topLeftCell="A466">
      <selection activeCell="F494" sqref="F49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3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348" t="s">
        <v>77</v>
      </c>
      <c r="B1" s="348"/>
      <c r="C1" s="348"/>
      <c r="D1" s="348"/>
      <c r="E1" s="348"/>
      <c r="F1" s="348"/>
      <c r="G1" s="34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337" t="s">
        <v>49</v>
      </c>
      <c r="B3" s="338"/>
      <c r="C3" s="97" t="str">
        <f>CONCATENATE(cislostavby," ",nazevstavby)</f>
        <v>Zeťka1802 Oprava prostor ubyt.objektu UK ÚJOP Hostivař 3</v>
      </c>
      <c r="D3" s="151"/>
      <c r="E3" s="152" t="s">
        <v>65</v>
      </c>
      <c r="F3" s="153" t="str">
        <f>Rekapitulace!H1</f>
        <v>1. etapa</v>
      </c>
      <c r="G3" s="154"/>
    </row>
    <row r="4" spans="1:7" ht="13.5" thickBot="1">
      <c r="A4" s="349" t="s">
        <v>51</v>
      </c>
      <c r="B4" s="340"/>
      <c r="C4" s="103" t="str">
        <f>CONCATENATE(cisloobjektu," ",nazevobjektu)</f>
        <v>1. etapa Oprava 6. a 7. NP</v>
      </c>
      <c r="D4" s="155"/>
      <c r="E4" s="350" t="str">
        <f>Rekapitulace!G2</f>
        <v>Oprava 6. a 7. NP</v>
      </c>
      <c r="F4" s="351"/>
      <c r="G4" s="35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82</v>
      </c>
      <c r="C7" s="165" t="s">
        <v>83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11.8548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0.06943</v>
      </c>
    </row>
    <row r="9" spans="1:15" ht="12.75">
      <c r="A9" s="177"/>
      <c r="B9" s="179"/>
      <c r="C9" s="346" t="s">
        <v>87</v>
      </c>
      <c r="D9" s="347"/>
      <c r="E9" s="180">
        <v>0</v>
      </c>
      <c r="F9" s="181"/>
      <c r="G9" s="182"/>
      <c r="M9" s="178" t="s">
        <v>87</v>
      </c>
      <c r="O9" s="170"/>
    </row>
    <row r="10" spans="1:15" ht="12.75">
      <c r="A10" s="177"/>
      <c r="B10" s="179"/>
      <c r="C10" s="346" t="s">
        <v>88</v>
      </c>
      <c r="D10" s="347"/>
      <c r="E10" s="180">
        <v>5.8206</v>
      </c>
      <c r="F10" s="181"/>
      <c r="G10" s="182"/>
      <c r="M10" s="178" t="s">
        <v>88</v>
      </c>
      <c r="O10" s="170"/>
    </row>
    <row r="11" spans="1:15" ht="12.75">
      <c r="A11" s="177"/>
      <c r="B11" s="179"/>
      <c r="C11" s="346" t="s">
        <v>89</v>
      </c>
      <c r="D11" s="347"/>
      <c r="E11" s="180">
        <v>6.0342</v>
      </c>
      <c r="F11" s="181"/>
      <c r="G11" s="182"/>
      <c r="M11" s="178" t="s">
        <v>89</v>
      </c>
      <c r="O11" s="170"/>
    </row>
    <row r="12" spans="1:104" ht="12.75">
      <c r="A12" s="171">
        <v>2</v>
      </c>
      <c r="B12" s="172" t="s">
        <v>90</v>
      </c>
      <c r="C12" s="173" t="s">
        <v>91</v>
      </c>
      <c r="D12" s="174" t="s">
        <v>86</v>
      </c>
      <c r="E12" s="175">
        <v>8.8287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0.09135</v>
      </c>
    </row>
    <row r="13" spans="1:15" ht="12.75">
      <c r="A13" s="177"/>
      <c r="B13" s="179"/>
      <c r="C13" s="346" t="s">
        <v>87</v>
      </c>
      <c r="D13" s="347"/>
      <c r="E13" s="180">
        <v>0</v>
      </c>
      <c r="F13" s="181"/>
      <c r="G13" s="182"/>
      <c r="M13" s="178" t="s">
        <v>87</v>
      </c>
      <c r="O13" s="170"/>
    </row>
    <row r="14" spans="1:15" ht="12.75">
      <c r="A14" s="177"/>
      <c r="B14" s="179"/>
      <c r="C14" s="346" t="s">
        <v>92</v>
      </c>
      <c r="D14" s="347"/>
      <c r="E14" s="180">
        <v>1.6947</v>
      </c>
      <c r="F14" s="181"/>
      <c r="G14" s="182"/>
      <c r="M14" s="178" t="s">
        <v>92</v>
      </c>
      <c r="O14" s="170"/>
    </row>
    <row r="15" spans="1:15" ht="12.75">
      <c r="A15" s="177"/>
      <c r="B15" s="179"/>
      <c r="C15" s="346" t="s">
        <v>93</v>
      </c>
      <c r="D15" s="347"/>
      <c r="E15" s="180">
        <v>7.134</v>
      </c>
      <c r="F15" s="181"/>
      <c r="G15" s="182"/>
      <c r="M15" s="178" t="s">
        <v>93</v>
      </c>
      <c r="O15" s="170"/>
    </row>
    <row r="16" spans="1:104" ht="12.75">
      <c r="A16" s="171">
        <v>3</v>
      </c>
      <c r="B16" s="172" t="s">
        <v>94</v>
      </c>
      <c r="C16" s="173" t="s">
        <v>95</v>
      </c>
      <c r="D16" s="174" t="s">
        <v>96</v>
      </c>
      <c r="E16" s="175">
        <v>20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0">
        <v>1</v>
      </c>
      <c r="CB16" s="170">
        <v>1</v>
      </c>
      <c r="CZ16" s="146">
        <v>0.012</v>
      </c>
    </row>
    <row r="17" spans="1:15" ht="12.75">
      <c r="A17" s="177"/>
      <c r="B17" s="179"/>
      <c r="C17" s="346" t="s">
        <v>87</v>
      </c>
      <c r="D17" s="347"/>
      <c r="E17" s="180">
        <v>0</v>
      </c>
      <c r="F17" s="181"/>
      <c r="G17" s="182"/>
      <c r="M17" s="178" t="s">
        <v>87</v>
      </c>
      <c r="O17" s="170"/>
    </row>
    <row r="18" spans="1:15" ht="12.75">
      <c r="A18" s="177"/>
      <c r="B18" s="179"/>
      <c r="C18" s="346" t="s">
        <v>97</v>
      </c>
      <c r="D18" s="347"/>
      <c r="E18" s="180">
        <v>20</v>
      </c>
      <c r="F18" s="181"/>
      <c r="G18" s="182"/>
      <c r="M18" s="178" t="s">
        <v>97</v>
      </c>
      <c r="O18" s="170"/>
    </row>
    <row r="19" spans="1:104" ht="22.5">
      <c r="A19" s="171">
        <v>4</v>
      </c>
      <c r="B19" s="172" t="s">
        <v>98</v>
      </c>
      <c r="C19" s="173" t="s">
        <v>99</v>
      </c>
      <c r="D19" s="174" t="s">
        <v>96</v>
      </c>
      <c r="E19" s="175">
        <v>23</v>
      </c>
      <c r="F19" s="175">
        <v>0</v>
      </c>
      <c r="G19" s="176">
        <f>E19*F19</f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0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0">
        <v>1</v>
      </c>
      <c r="CB19" s="170">
        <v>1</v>
      </c>
      <c r="CZ19" s="146">
        <v>0.00487</v>
      </c>
    </row>
    <row r="20" spans="1:15" ht="12.75">
      <c r="A20" s="177"/>
      <c r="B20" s="179"/>
      <c r="C20" s="346" t="s">
        <v>100</v>
      </c>
      <c r="D20" s="347"/>
      <c r="E20" s="180">
        <v>0</v>
      </c>
      <c r="F20" s="181"/>
      <c r="G20" s="182"/>
      <c r="M20" s="178" t="s">
        <v>100</v>
      </c>
      <c r="O20" s="170"/>
    </row>
    <row r="21" spans="1:15" ht="12.75">
      <c r="A21" s="177"/>
      <c r="B21" s="179"/>
      <c r="C21" s="346" t="s">
        <v>101</v>
      </c>
      <c r="D21" s="347"/>
      <c r="E21" s="180">
        <v>23</v>
      </c>
      <c r="F21" s="181"/>
      <c r="G21" s="182"/>
      <c r="M21" s="178">
        <v>23</v>
      </c>
      <c r="O21" s="170"/>
    </row>
    <row r="22" spans="1:104" ht="22.5">
      <c r="A22" s="171">
        <v>5</v>
      </c>
      <c r="B22" s="172" t="s">
        <v>102</v>
      </c>
      <c r="C22" s="173" t="s">
        <v>103</v>
      </c>
      <c r="D22" s="174" t="s">
        <v>86</v>
      </c>
      <c r="E22" s="175">
        <v>27.9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0">
        <v>1</v>
      </c>
      <c r="CB22" s="170">
        <v>1</v>
      </c>
      <c r="CZ22" s="146">
        <v>0.01409</v>
      </c>
    </row>
    <row r="23" spans="1:15" ht="12.75">
      <c r="A23" s="177"/>
      <c r="B23" s="179"/>
      <c r="C23" s="346" t="s">
        <v>87</v>
      </c>
      <c r="D23" s="347"/>
      <c r="E23" s="180">
        <v>0</v>
      </c>
      <c r="F23" s="181"/>
      <c r="G23" s="182"/>
      <c r="M23" s="178" t="s">
        <v>87</v>
      </c>
      <c r="O23" s="170"/>
    </row>
    <row r="24" spans="1:15" ht="12.75">
      <c r="A24" s="177"/>
      <c r="B24" s="179"/>
      <c r="C24" s="346" t="s">
        <v>104</v>
      </c>
      <c r="D24" s="347"/>
      <c r="E24" s="180">
        <v>27.9</v>
      </c>
      <c r="F24" s="181"/>
      <c r="G24" s="182"/>
      <c r="M24" s="178" t="s">
        <v>104</v>
      </c>
      <c r="O24" s="170"/>
    </row>
    <row r="25" spans="1:104" ht="12.75">
      <c r="A25" s="171">
        <v>6</v>
      </c>
      <c r="B25" s="172" t="s">
        <v>105</v>
      </c>
      <c r="C25" s="173" t="s">
        <v>106</v>
      </c>
      <c r="D25" s="174" t="s">
        <v>86</v>
      </c>
      <c r="E25" s="175">
        <v>19.8</v>
      </c>
      <c r="F25" s="175">
        <v>0</v>
      </c>
      <c r="G25" s="176">
        <f>E25*F25</f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0">
        <v>1</v>
      </c>
      <c r="CB25" s="170">
        <v>1</v>
      </c>
      <c r="CZ25" s="146">
        <v>0.15568</v>
      </c>
    </row>
    <row r="26" spans="1:15" ht="12.75">
      <c r="A26" s="177"/>
      <c r="B26" s="179"/>
      <c r="C26" s="346" t="s">
        <v>87</v>
      </c>
      <c r="D26" s="347"/>
      <c r="E26" s="180">
        <v>0</v>
      </c>
      <c r="F26" s="181"/>
      <c r="G26" s="182"/>
      <c r="M26" s="178" t="s">
        <v>87</v>
      </c>
      <c r="O26" s="170"/>
    </row>
    <row r="27" spans="1:15" ht="12.75">
      <c r="A27" s="177"/>
      <c r="B27" s="179"/>
      <c r="C27" s="346" t="s">
        <v>107</v>
      </c>
      <c r="D27" s="347"/>
      <c r="E27" s="180">
        <v>0</v>
      </c>
      <c r="F27" s="181"/>
      <c r="G27" s="182"/>
      <c r="M27" s="178" t="s">
        <v>107</v>
      </c>
      <c r="O27" s="170"/>
    </row>
    <row r="28" spans="1:15" ht="12.75">
      <c r="A28" s="177"/>
      <c r="B28" s="179"/>
      <c r="C28" s="346" t="s">
        <v>108</v>
      </c>
      <c r="D28" s="347"/>
      <c r="E28" s="180">
        <v>19.8</v>
      </c>
      <c r="F28" s="181"/>
      <c r="G28" s="182"/>
      <c r="M28" s="178" t="s">
        <v>108</v>
      </c>
      <c r="O28" s="170"/>
    </row>
    <row r="29" spans="1:104" ht="12.75">
      <c r="A29" s="171">
        <v>7</v>
      </c>
      <c r="B29" s="172" t="s">
        <v>109</v>
      </c>
      <c r="C29" s="173" t="s">
        <v>110</v>
      </c>
      <c r="D29" s="174" t="s">
        <v>86</v>
      </c>
      <c r="E29" s="175">
        <v>14.672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0">
        <v>1</v>
      </c>
      <c r="CB29" s="170">
        <v>1</v>
      </c>
      <c r="CZ29" s="146">
        <v>0.09358</v>
      </c>
    </row>
    <row r="30" spans="1:15" ht="12.75">
      <c r="A30" s="177"/>
      <c r="B30" s="179"/>
      <c r="C30" s="346" t="s">
        <v>87</v>
      </c>
      <c r="D30" s="347"/>
      <c r="E30" s="180">
        <v>0</v>
      </c>
      <c r="F30" s="181"/>
      <c r="G30" s="182"/>
      <c r="M30" s="178" t="s">
        <v>87</v>
      </c>
      <c r="O30" s="170"/>
    </row>
    <row r="31" spans="1:15" ht="12.75">
      <c r="A31" s="177"/>
      <c r="B31" s="179"/>
      <c r="C31" s="346" t="s">
        <v>111</v>
      </c>
      <c r="D31" s="347"/>
      <c r="E31" s="180">
        <v>14.672</v>
      </c>
      <c r="F31" s="181"/>
      <c r="G31" s="182"/>
      <c r="M31" s="178" t="s">
        <v>111</v>
      </c>
      <c r="O31" s="170"/>
    </row>
    <row r="32" spans="1:57" ht="12.75">
      <c r="A32" s="183"/>
      <c r="B32" s="184" t="s">
        <v>75</v>
      </c>
      <c r="C32" s="185" t="str">
        <f>CONCATENATE(B7," ",C7)</f>
        <v>3 Svislé a kompletní konstrukce</v>
      </c>
      <c r="D32" s="186"/>
      <c r="E32" s="187"/>
      <c r="F32" s="188"/>
      <c r="G32" s="189">
        <f>SUM(G7:G31)</f>
        <v>0</v>
      </c>
      <c r="O32" s="170">
        <v>4</v>
      </c>
      <c r="BA32" s="190">
        <f>SUM(BA7:BA31)</f>
        <v>0</v>
      </c>
      <c r="BB32" s="190">
        <f>SUM(BB7:BB31)</f>
        <v>0</v>
      </c>
      <c r="BC32" s="190">
        <f>SUM(BC7:BC31)</f>
        <v>0</v>
      </c>
      <c r="BD32" s="190">
        <f>SUM(BD7:BD31)</f>
        <v>0</v>
      </c>
      <c r="BE32" s="190">
        <f>SUM(BE7:BE31)</f>
        <v>0</v>
      </c>
    </row>
    <row r="33" spans="1:15" ht="12.75">
      <c r="A33" s="163" t="s">
        <v>73</v>
      </c>
      <c r="B33" s="164" t="s">
        <v>112</v>
      </c>
      <c r="C33" s="165" t="s">
        <v>113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8</v>
      </c>
      <c r="B34" s="172" t="s">
        <v>114</v>
      </c>
      <c r="C34" s="173" t="s">
        <v>115</v>
      </c>
      <c r="D34" s="174" t="s">
        <v>86</v>
      </c>
      <c r="E34" s="175">
        <v>44.1843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0">
        <v>1</v>
      </c>
      <c r="CB34" s="170">
        <v>1</v>
      </c>
      <c r="CZ34" s="146">
        <v>0.006</v>
      </c>
    </row>
    <row r="35" spans="1:15" ht="12.75">
      <c r="A35" s="177"/>
      <c r="B35" s="179"/>
      <c r="C35" s="346" t="s">
        <v>87</v>
      </c>
      <c r="D35" s="347"/>
      <c r="E35" s="180">
        <v>0</v>
      </c>
      <c r="F35" s="181"/>
      <c r="G35" s="182"/>
      <c r="M35" s="178" t="s">
        <v>87</v>
      </c>
      <c r="O35" s="170"/>
    </row>
    <row r="36" spans="1:15" ht="12.75">
      <c r="A36" s="177"/>
      <c r="B36" s="179"/>
      <c r="C36" s="346" t="s">
        <v>88</v>
      </c>
      <c r="D36" s="347"/>
      <c r="E36" s="180">
        <v>5.8206</v>
      </c>
      <c r="F36" s="181"/>
      <c r="G36" s="182"/>
      <c r="M36" s="178" t="s">
        <v>88</v>
      </c>
      <c r="O36" s="170"/>
    </row>
    <row r="37" spans="1:15" ht="12.75">
      <c r="A37" s="177"/>
      <c r="B37" s="179"/>
      <c r="C37" s="346" t="s">
        <v>89</v>
      </c>
      <c r="D37" s="347"/>
      <c r="E37" s="180">
        <v>6.0342</v>
      </c>
      <c r="F37" s="181"/>
      <c r="G37" s="182"/>
      <c r="M37" s="178" t="s">
        <v>89</v>
      </c>
      <c r="O37" s="170"/>
    </row>
    <row r="38" spans="1:15" ht="12.75">
      <c r="A38" s="177"/>
      <c r="B38" s="179"/>
      <c r="C38" s="346" t="s">
        <v>116</v>
      </c>
      <c r="D38" s="347"/>
      <c r="E38" s="180">
        <v>3.3895</v>
      </c>
      <c r="F38" s="181"/>
      <c r="G38" s="182"/>
      <c r="M38" s="178" t="s">
        <v>116</v>
      </c>
      <c r="O38" s="170"/>
    </row>
    <row r="39" spans="1:15" ht="12.75">
      <c r="A39" s="177"/>
      <c r="B39" s="179"/>
      <c r="C39" s="346" t="s">
        <v>117</v>
      </c>
      <c r="D39" s="347"/>
      <c r="E39" s="180">
        <v>14.268</v>
      </c>
      <c r="F39" s="181"/>
      <c r="G39" s="182"/>
      <c r="M39" s="178" t="s">
        <v>117</v>
      </c>
      <c r="O39" s="170"/>
    </row>
    <row r="40" spans="1:15" ht="12.75">
      <c r="A40" s="177"/>
      <c r="B40" s="179"/>
      <c r="C40" s="346" t="s">
        <v>111</v>
      </c>
      <c r="D40" s="347"/>
      <c r="E40" s="180">
        <v>14.672</v>
      </c>
      <c r="F40" s="181"/>
      <c r="G40" s="182"/>
      <c r="M40" s="178" t="s">
        <v>111</v>
      </c>
      <c r="O40" s="170"/>
    </row>
    <row r="41" spans="1:104" ht="12.75">
      <c r="A41" s="171">
        <v>9</v>
      </c>
      <c r="B41" s="172" t="s">
        <v>118</v>
      </c>
      <c r="C41" s="173" t="s">
        <v>119</v>
      </c>
      <c r="D41" s="174" t="s">
        <v>120</v>
      </c>
      <c r="E41" s="175">
        <v>200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0.00156</v>
      </c>
    </row>
    <row r="42" spans="1:15" ht="12.75">
      <c r="A42" s="177"/>
      <c r="B42" s="179"/>
      <c r="C42" s="346" t="s">
        <v>121</v>
      </c>
      <c r="D42" s="347"/>
      <c r="E42" s="180">
        <v>0</v>
      </c>
      <c r="F42" s="181"/>
      <c r="G42" s="182"/>
      <c r="M42" s="178" t="s">
        <v>121</v>
      </c>
      <c r="O42" s="170"/>
    </row>
    <row r="43" spans="1:15" ht="12.75">
      <c r="A43" s="177"/>
      <c r="B43" s="179"/>
      <c r="C43" s="346" t="s">
        <v>122</v>
      </c>
      <c r="D43" s="347"/>
      <c r="E43" s="180">
        <v>200</v>
      </c>
      <c r="F43" s="181"/>
      <c r="G43" s="182"/>
      <c r="M43" s="178">
        <v>200</v>
      </c>
      <c r="O43" s="170"/>
    </row>
    <row r="44" spans="1:104" ht="12.75">
      <c r="A44" s="171">
        <v>10</v>
      </c>
      <c r="B44" s="172" t="s">
        <v>123</v>
      </c>
      <c r="C44" s="173" t="s">
        <v>124</v>
      </c>
      <c r="D44" s="174" t="s">
        <v>86</v>
      </c>
      <c r="E44" s="175">
        <v>48.615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1</v>
      </c>
      <c r="CZ44" s="146">
        <v>0.00791</v>
      </c>
    </row>
    <row r="45" spans="1:15" ht="12.75">
      <c r="A45" s="177"/>
      <c r="B45" s="179"/>
      <c r="C45" s="346" t="s">
        <v>87</v>
      </c>
      <c r="D45" s="347"/>
      <c r="E45" s="180">
        <v>0</v>
      </c>
      <c r="F45" s="181"/>
      <c r="G45" s="182"/>
      <c r="M45" s="178" t="s">
        <v>87</v>
      </c>
      <c r="O45" s="170"/>
    </row>
    <row r="46" spans="1:15" ht="12.75">
      <c r="A46" s="177"/>
      <c r="B46" s="179"/>
      <c r="C46" s="346" t="s">
        <v>125</v>
      </c>
      <c r="D46" s="347"/>
      <c r="E46" s="180">
        <v>24.328</v>
      </c>
      <c r="F46" s="181"/>
      <c r="G46" s="182"/>
      <c r="M46" s="178" t="s">
        <v>125</v>
      </c>
      <c r="O46" s="170"/>
    </row>
    <row r="47" spans="1:15" ht="12.75">
      <c r="A47" s="177"/>
      <c r="B47" s="179"/>
      <c r="C47" s="346" t="s">
        <v>126</v>
      </c>
      <c r="D47" s="347"/>
      <c r="E47" s="180">
        <v>24.287</v>
      </c>
      <c r="F47" s="181"/>
      <c r="G47" s="182"/>
      <c r="M47" s="178" t="s">
        <v>126</v>
      </c>
      <c r="O47" s="170"/>
    </row>
    <row r="48" spans="1:104" ht="12.75">
      <c r="A48" s="171">
        <v>11</v>
      </c>
      <c r="B48" s="172" t="s">
        <v>127</v>
      </c>
      <c r="C48" s="173" t="s">
        <v>128</v>
      </c>
      <c r="D48" s="174" t="s">
        <v>86</v>
      </c>
      <c r="E48" s="175">
        <v>1498.8252</v>
      </c>
      <c r="F48" s="175">
        <v>0</v>
      </c>
      <c r="G48" s="176">
        <f>E48*F48</f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>IF(AZ48=1,G48,0)</f>
        <v>0</v>
      </c>
      <c r="BB48" s="146">
        <f>IF(AZ48=2,G48,0)</f>
        <v>0</v>
      </c>
      <c r="BC48" s="146">
        <f>IF(AZ48=3,G48,0)</f>
        <v>0</v>
      </c>
      <c r="BD48" s="146">
        <f>IF(AZ48=4,G48,0)</f>
        <v>0</v>
      </c>
      <c r="BE48" s="146">
        <f>IF(AZ48=5,G48,0)</f>
        <v>0</v>
      </c>
      <c r="CA48" s="170">
        <v>1</v>
      </c>
      <c r="CB48" s="170">
        <v>1</v>
      </c>
      <c r="CZ48" s="146">
        <v>0.00534</v>
      </c>
    </row>
    <row r="49" spans="1:15" ht="12.75">
      <c r="A49" s="177"/>
      <c r="B49" s="179"/>
      <c r="C49" s="346" t="s">
        <v>87</v>
      </c>
      <c r="D49" s="347"/>
      <c r="E49" s="180">
        <v>0</v>
      </c>
      <c r="F49" s="181"/>
      <c r="G49" s="182"/>
      <c r="M49" s="178" t="s">
        <v>87</v>
      </c>
      <c r="O49" s="170"/>
    </row>
    <row r="50" spans="1:15" ht="12.75">
      <c r="A50" s="177"/>
      <c r="B50" s="179"/>
      <c r="C50" s="346" t="s">
        <v>129</v>
      </c>
      <c r="D50" s="347"/>
      <c r="E50" s="180">
        <v>46.6756</v>
      </c>
      <c r="F50" s="181"/>
      <c r="G50" s="182"/>
      <c r="M50" s="178" t="s">
        <v>129</v>
      </c>
      <c r="O50" s="170"/>
    </row>
    <row r="51" spans="1:15" ht="12.75">
      <c r="A51" s="177"/>
      <c r="B51" s="179"/>
      <c r="C51" s="346" t="s">
        <v>130</v>
      </c>
      <c r="D51" s="347"/>
      <c r="E51" s="180">
        <v>24.1942</v>
      </c>
      <c r="F51" s="181"/>
      <c r="G51" s="182"/>
      <c r="M51" s="178" t="s">
        <v>130</v>
      </c>
      <c r="O51" s="170"/>
    </row>
    <row r="52" spans="1:15" ht="12.75">
      <c r="A52" s="177"/>
      <c r="B52" s="179"/>
      <c r="C52" s="346" t="s">
        <v>131</v>
      </c>
      <c r="D52" s="347"/>
      <c r="E52" s="180">
        <v>35.316</v>
      </c>
      <c r="F52" s="181"/>
      <c r="G52" s="182"/>
      <c r="M52" s="178" t="s">
        <v>131</v>
      </c>
      <c r="O52" s="170"/>
    </row>
    <row r="53" spans="1:15" ht="12.75">
      <c r="A53" s="177"/>
      <c r="B53" s="179"/>
      <c r="C53" s="346" t="s">
        <v>132</v>
      </c>
      <c r="D53" s="347"/>
      <c r="E53" s="180">
        <v>65.6324</v>
      </c>
      <c r="F53" s="181"/>
      <c r="G53" s="182"/>
      <c r="M53" s="178" t="s">
        <v>132</v>
      </c>
      <c r="O53" s="170"/>
    </row>
    <row r="54" spans="1:15" ht="12.75">
      <c r="A54" s="177"/>
      <c r="B54" s="179"/>
      <c r="C54" s="346" t="s">
        <v>133</v>
      </c>
      <c r="D54" s="347"/>
      <c r="E54" s="180">
        <v>167.152</v>
      </c>
      <c r="F54" s="181"/>
      <c r="G54" s="182"/>
      <c r="M54" s="178" t="s">
        <v>133</v>
      </c>
      <c r="O54" s="170"/>
    </row>
    <row r="55" spans="1:15" ht="12.75">
      <c r="A55" s="177"/>
      <c r="B55" s="179"/>
      <c r="C55" s="346" t="s">
        <v>134</v>
      </c>
      <c r="D55" s="347"/>
      <c r="E55" s="180">
        <v>153.3024</v>
      </c>
      <c r="F55" s="181"/>
      <c r="G55" s="182"/>
      <c r="M55" s="178" t="s">
        <v>134</v>
      </c>
      <c r="O55" s="170"/>
    </row>
    <row r="56" spans="1:15" ht="12.75">
      <c r="A56" s="177"/>
      <c r="B56" s="179"/>
      <c r="C56" s="346" t="s">
        <v>135</v>
      </c>
      <c r="D56" s="347"/>
      <c r="E56" s="180">
        <v>454.248</v>
      </c>
      <c r="F56" s="181"/>
      <c r="G56" s="182"/>
      <c r="M56" s="178" t="s">
        <v>135</v>
      </c>
      <c r="O56" s="170"/>
    </row>
    <row r="57" spans="1:15" ht="12.75">
      <c r="A57" s="177"/>
      <c r="B57" s="179"/>
      <c r="C57" s="346" t="s">
        <v>136</v>
      </c>
      <c r="D57" s="347"/>
      <c r="E57" s="180">
        <v>150.5776</v>
      </c>
      <c r="F57" s="181"/>
      <c r="G57" s="182"/>
      <c r="M57" s="178" t="s">
        <v>136</v>
      </c>
      <c r="O57" s="170"/>
    </row>
    <row r="58" spans="1:15" ht="12.75">
      <c r="A58" s="177"/>
      <c r="B58" s="179"/>
      <c r="C58" s="346" t="s">
        <v>137</v>
      </c>
      <c r="D58" s="347"/>
      <c r="E58" s="180">
        <v>93.906</v>
      </c>
      <c r="F58" s="181"/>
      <c r="G58" s="182"/>
      <c r="M58" s="178" t="s">
        <v>137</v>
      </c>
      <c r="O58" s="170"/>
    </row>
    <row r="59" spans="1:15" ht="12.75">
      <c r="A59" s="177"/>
      <c r="B59" s="179"/>
      <c r="C59" s="346" t="s">
        <v>138</v>
      </c>
      <c r="D59" s="347"/>
      <c r="E59" s="180">
        <v>30.778</v>
      </c>
      <c r="F59" s="181"/>
      <c r="G59" s="182"/>
      <c r="M59" s="178" t="s">
        <v>138</v>
      </c>
      <c r="O59" s="170"/>
    </row>
    <row r="60" spans="1:15" ht="12.75">
      <c r="A60" s="177"/>
      <c r="B60" s="179"/>
      <c r="C60" s="346" t="s">
        <v>139</v>
      </c>
      <c r="D60" s="347"/>
      <c r="E60" s="180">
        <v>195.672</v>
      </c>
      <c r="F60" s="181"/>
      <c r="G60" s="182"/>
      <c r="M60" s="178" t="s">
        <v>139</v>
      </c>
      <c r="O60" s="170"/>
    </row>
    <row r="61" spans="1:15" ht="22.5">
      <c r="A61" s="177"/>
      <c r="B61" s="179"/>
      <c r="C61" s="346" t="s">
        <v>140</v>
      </c>
      <c r="D61" s="347"/>
      <c r="E61" s="180">
        <v>50.0398</v>
      </c>
      <c r="F61" s="181"/>
      <c r="G61" s="182"/>
      <c r="M61" s="178" t="s">
        <v>140</v>
      </c>
      <c r="O61" s="170"/>
    </row>
    <row r="62" spans="1:15" ht="12.75">
      <c r="A62" s="177"/>
      <c r="B62" s="179"/>
      <c r="C62" s="346" t="s">
        <v>141</v>
      </c>
      <c r="D62" s="347"/>
      <c r="E62" s="180">
        <v>20.042</v>
      </c>
      <c r="F62" s="181"/>
      <c r="G62" s="182"/>
      <c r="M62" s="178" t="s">
        <v>141</v>
      </c>
      <c r="O62" s="170"/>
    </row>
    <row r="63" spans="1:15" ht="12.75">
      <c r="A63" s="177"/>
      <c r="B63" s="179"/>
      <c r="C63" s="346" t="s">
        <v>142</v>
      </c>
      <c r="D63" s="347"/>
      <c r="E63" s="180">
        <v>11.2892</v>
      </c>
      <c r="F63" s="181"/>
      <c r="G63" s="182"/>
      <c r="M63" s="178" t="s">
        <v>142</v>
      </c>
      <c r="O63" s="170"/>
    </row>
    <row r="64" spans="1:104" ht="12.75">
      <c r="A64" s="171">
        <v>12</v>
      </c>
      <c r="B64" s="172" t="s">
        <v>143</v>
      </c>
      <c r="C64" s="173" t="s">
        <v>144</v>
      </c>
      <c r="D64" s="174" t="s">
        <v>86</v>
      </c>
      <c r="E64" s="175">
        <v>1178.4692</v>
      </c>
      <c r="F64" s="175">
        <v>0</v>
      </c>
      <c r="G64" s="176">
        <f>E64*F64</f>
        <v>0</v>
      </c>
      <c r="O64" s="170">
        <v>2</v>
      </c>
      <c r="AA64" s="146">
        <v>1</v>
      </c>
      <c r="AB64" s="146">
        <v>1</v>
      </c>
      <c r="AC64" s="146">
        <v>1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0">
        <v>1</v>
      </c>
      <c r="CB64" s="170">
        <v>1</v>
      </c>
      <c r="CZ64" s="146">
        <v>0.00658</v>
      </c>
    </row>
    <row r="65" spans="1:15" ht="12.75">
      <c r="A65" s="177"/>
      <c r="B65" s="179"/>
      <c r="C65" s="346" t="s">
        <v>87</v>
      </c>
      <c r="D65" s="347"/>
      <c r="E65" s="180">
        <v>0</v>
      </c>
      <c r="F65" s="181"/>
      <c r="G65" s="182"/>
      <c r="M65" s="178" t="s">
        <v>87</v>
      </c>
      <c r="O65" s="170"/>
    </row>
    <row r="66" spans="1:15" ht="12.75">
      <c r="A66" s="177"/>
      <c r="B66" s="179"/>
      <c r="C66" s="346" t="s">
        <v>129</v>
      </c>
      <c r="D66" s="347"/>
      <c r="E66" s="180">
        <v>46.6756</v>
      </c>
      <c r="F66" s="181"/>
      <c r="G66" s="182"/>
      <c r="M66" s="178" t="s">
        <v>129</v>
      </c>
      <c r="O66" s="170"/>
    </row>
    <row r="67" spans="1:15" ht="12.75">
      <c r="A67" s="177"/>
      <c r="B67" s="179"/>
      <c r="C67" s="346" t="s">
        <v>130</v>
      </c>
      <c r="D67" s="347"/>
      <c r="E67" s="180">
        <v>24.1942</v>
      </c>
      <c r="F67" s="181"/>
      <c r="G67" s="182"/>
      <c r="M67" s="178" t="s">
        <v>130</v>
      </c>
      <c r="O67" s="170"/>
    </row>
    <row r="68" spans="1:15" ht="12.75">
      <c r="A68" s="177"/>
      <c r="B68" s="179"/>
      <c r="C68" s="346" t="s">
        <v>131</v>
      </c>
      <c r="D68" s="347"/>
      <c r="E68" s="180">
        <v>35.316</v>
      </c>
      <c r="F68" s="181"/>
      <c r="G68" s="182"/>
      <c r="M68" s="178" t="s">
        <v>131</v>
      </c>
      <c r="O68" s="170"/>
    </row>
    <row r="69" spans="1:15" ht="12.75">
      <c r="A69" s="177"/>
      <c r="B69" s="179"/>
      <c r="C69" s="346" t="s">
        <v>132</v>
      </c>
      <c r="D69" s="347"/>
      <c r="E69" s="180">
        <v>65.6324</v>
      </c>
      <c r="F69" s="181"/>
      <c r="G69" s="182"/>
      <c r="M69" s="178" t="s">
        <v>132</v>
      </c>
      <c r="O69" s="170"/>
    </row>
    <row r="70" spans="1:15" ht="12.75">
      <c r="A70" s="177"/>
      <c r="B70" s="179"/>
      <c r="C70" s="346" t="s">
        <v>133</v>
      </c>
      <c r="D70" s="347"/>
      <c r="E70" s="180">
        <v>167.152</v>
      </c>
      <c r="F70" s="181"/>
      <c r="G70" s="182"/>
      <c r="M70" s="178" t="s">
        <v>133</v>
      </c>
      <c r="O70" s="170"/>
    </row>
    <row r="71" spans="1:15" ht="12.75">
      <c r="A71" s="177"/>
      <c r="B71" s="179"/>
      <c r="C71" s="346" t="s">
        <v>134</v>
      </c>
      <c r="D71" s="347"/>
      <c r="E71" s="180">
        <v>153.3024</v>
      </c>
      <c r="F71" s="181"/>
      <c r="G71" s="182"/>
      <c r="M71" s="178" t="s">
        <v>134</v>
      </c>
      <c r="O71" s="170"/>
    </row>
    <row r="72" spans="1:15" ht="12.75">
      <c r="A72" s="177"/>
      <c r="B72" s="179"/>
      <c r="C72" s="346" t="s">
        <v>135</v>
      </c>
      <c r="D72" s="347"/>
      <c r="E72" s="180">
        <v>454.248</v>
      </c>
      <c r="F72" s="181"/>
      <c r="G72" s="182"/>
      <c r="M72" s="178" t="s">
        <v>135</v>
      </c>
      <c r="O72" s="170"/>
    </row>
    <row r="73" spans="1:15" ht="12.75">
      <c r="A73" s="177"/>
      <c r="B73" s="179"/>
      <c r="C73" s="346" t="s">
        <v>136</v>
      </c>
      <c r="D73" s="347"/>
      <c r="E73" s="180">
        <v>150.5776</v>
      </c>
      <c r="F73" s="181"/>
      <c r="G73" s="182"/>
      <c r="M73" s="178" t="s">
        <v>136</v>
      </c>
      <c r="O73" s="170"/>
    </row>
    <row r="74" spans="1:15" ht="22.5">
      <c r="A74" s="177"/>
      <c r="B74" s="179"/>
      <c r="C74" s="346" t="s">
        <v>140</v>
      </c>
      <c r="D74" s="347"/>
      <c r="E74" s="180">
        <v>50.0398</v>
      </c>
      <c r="F74" s="181"/>
      <c r="G74" s="182"/>
      <c r="M74" s="178" t="s">
        <v>140</v>
      </c>
      <c r="O74" s="170"/>
    </row>
    <row r="75" spans="1:15" ht="12.75">
      <c r="A75" s="177"/>
      <c r="B75" s="179"/>
      <c r="C75" s="346" t="s">
        <v>141</v>
      </c>
      <c r="D75" s="347"/>
      <c r="E75" s="180">
        <v>20.042</v>
      </c>
      <c r="F75" s="181"/>
      <c r="G75" s="182"/>
      <c r="M75" s="178" t="s">
        <v>141</v>
      </c>
      <c r="O75" s="170"/>
    </row>
    <row r="76" spans="1:15" ht="12.75">
      <c r="A76" s="177"/>
      <c r="B76" s="179"/>
      <c r="C76" s="346" t="s">
        <v>142</v>
      </c>
      <c r="D76" s="347"/>
      <c r="E76" s="180">
        <v>11.2892</v>
      </c>
      <c r="F76" s="181"/>
      <c r="G76" s="182"/>
      <c r="M76" s="178" t="s">
        <v>142</v>
      </c>
      <c r="O76" s="170"/>
    </row>
    <row r="77" spans="1:104" ht="22.5">
      <c r="A77" s="171">
        <v>13</v>
      </c>
      <c r="B77" s="172" t="s">
        <v>145</v>
      </c>
      <c r="C77" s="173" t="s">
        <v>146</v>
      </c>
      <c r="D77" s="174" t="s">
        <v>86</v>
      </c>
      <c r="E77" s="175">
        <v>44.1843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1</v>
      </c>
      <c r="AC77" s="146">
        <v>1</v>
      </c>
      <c r="AZ77" s="146">
        <v>1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0">
        <v>1</v>
      </c>
      <c r="CB77" s="170">
        <v>1</v>
      </c>
      <c r="CZ77" s="146">
        <v>0.00367</v>
      </c>
    </row>
    <row r="78" spans="1:15" ht="12.75">
      <c r="A78" s="177"/>
      <c r="B78" s="179"/>
      <c r="C78" s="346" t="s">
        <v>87</v>
      </c>
      <c r="D78" s="347"/>
      <c r="E78" s="180">
        <v>0</v>
      </c>
      <c r="F78" s="181"/>
      <c r="G78" s="182"/>
      <c r="M78" s="178" t="s">
        <v>87</v>
      </c>
      <c r="O78" s="170"/>
    </row>
    <row r="79" spans="1:15" ht="12.75">
      <c r="A79" s="177"/>
      <c r="B79" s="179"/>
      <c r="C79" s="346" t="s">
        <v>88</v>
      </c>
      <c r="D79" s="347"/>
      <c r="E79" s="180">
        <v>5.8206</v>
      </c>
      <c r="F79" s="181"/>
      <c r="G79" s="182"/>
      <c r="M79" s="178" t="s">
        <v>88</v>
      </c>
      <c r="O79" s="170"/>
    </row>
    <row r="80" spans="1:15" ht="12.75">
      <c r="A80" s="177"/>
      <c r="B80" s="179"/>
      <c r="C80" s="346" t="s">
        <v>89</v>
      </c>
      <c r="D80" s="347"/>
      <c r="E80" s="180">
        <v>6.0342</v>
      </c>
      <c r="F80" s="181"/>
      <c r="G80" s="182"/>
      <c r="M80" s="178" t="s">
        <v>89</v>
      </c>
      <c r="O80" s="170"/>
    </row>
    <row r="81" spans="1:15" ht="12.75">
      <c r="A81" s="177"/>
      <c r="B81" s="179"/>
      <c r="C81" s="346" t="s">
        <v>116</v>
      </c>
      <c r="D81" s="347"/>
      <c r="E81" s="180">
        <v>3.3895</v>
      </c>
      <c r="F81" s="181"/>
      <c r="G81" s="182"/>
      <c r="M81" s="178" t="s">
        <v>116</v>
      </c>
      <c r="O81" s="170"/>
    </row>
    <row r="82" spans="1:15" ht="12.75">
      <c r="A82" s="177"/>
      <c r="B82" s="179"/>
      <c r="C82" s="346" t="s">
        <v>117</v>
      </c>
      <c r="D82" s="347"/>
      <c r="E82" s="180">
        <v>14.268</v>
      </c>
      <c r="F82" s="181"/>
      <c r="G82" s="182"/>
      <c r="M82" s="178" t="s">
        <v>117</v>
      </c>
      <c r="O82" s="170"/>
    </row>
    <row r="83" spans="1:15" ht="12.75">
      <c r="A83" s="177"/>
      <c r="B83" s="179"/>
      <c r="C83" s="346" t="s">
        <v>111</v>
      </c>
      <c r="D83" s="347"/>
      <c r="E83" s="180">
        <v>14.672</v>
      </c>
      <c r="F83" s="181"/>
      <c r="G83" s="182"/>
      <c r="M83" s="178" t="s">
        <v>111</v>
      </c>
      <c r="O83" s="170"/>
    </row>
    <row r="84" spans="1:57" ht="12.75">
      <c r="A84" s="183"/>
      <c r="B84" s="184" t="s">
        <v>75</v>
      </c>
      <c r="C84" s="185" t="str">
        <f>CONCATENATE(B33," ",C33)</f>
        <v>61 Upravy povrchů vnitřní</v>
      </c>
      <c r="D84" s="186"/>
      <c r="E84" s="187"/>
      <c r="F84" s="188"/>
      <c r="G84" s="189">
        <f>SUM(G33:G83)</f>
        <v>0</v>
      </c>
      <c r="O84" s="170">
        <v>4</v>
      </c>
      <c r="BA84" s="190">
        <f>SUM(BA33:BA83)</f>
        <v>0</v>
      </c>
      <c r="BB84" s="190">
        <f>SUM(BB33:BB83)</f>
        <v>0</v>
      </c>
      <c r="BC84" s="190">
        <f>SUM(BC33:BC83)</f>
        <v>0</v>
      </c>
      <c r="BD84" s="190">
        <f>SUM(BD33:BD83)</f>
        <v>0</v>
      </c>
      <c r="BE84" s="190">
        <f>SUM(BE33:BE83)</f>
        <v>0</v>
      </c>
    </row>
    <row r="85" spans="1:15" ht="12.75">
      <c r="A85" s="163" t="s">
        <v>73</v>
      </c>
      <c r="B85" s="164" t="s">
        <v>147</v>
      </c>
      <c r="C85" s="165" t="s">
        <v>148</v>
      </c>
      <c r="D85" s="166"/>
      <c r="E85" s="167"/>
      <c r="F85" s="167"/>
      <c r="G85" s="168"/>
      <c r="H85" s="169"/>
      <c r="I85" s="169"/>
      <c r="O85" s="170">
        <v>1</v>
      </c>
    </row>
    <row r="86" spans="1:104" ht="12.75">
      <c r="A86" s="171">
        <v>14</v>
      </c>
      <c r="B86" s="172" t="s">
        <v>149</v>
      </c>
      <c r="C86" s="173" t="s">
        <v>150</v>
      </c>
      <c r="D86" s="174" t="s">
        <v>86</v>
      </c>
      <c r="E86" s="175">
        <v>22.67</v>
      </c>
      <c r="F86" s="175">
        <v>0</v>
      </c>
      <c r="G86" s="176">
        <f>E86*F86</f>
        <v>0</v>
      </c>
      <c r="O86" s="170">
        <v>2</v>
      </c>
      <c r="AA86" s="146">
        <v>1</v>
      </c>
      <c r="AB86" s="146">
        <v>1</v>
      </c>
      <c r="AC86" s="146">
        <v>1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0">
        <v>1</v>
      </c>
      <c r="CB86" s="170">
        <v>1</v>
      </c>
      <c r="CZ86" s="146">
        <v>0.01606</v>
      </c>
    </row>
    <row r="87" spans="1:15" ht="12.75">
      <c r="A87" s="177"/>
      <c r="B87" s="179"/>
      <c r="C87" s="346" t="s">
        <v>87</v>
      </c>
      <c r="D87" s="347"/>
      <c r="E87" s="180">
        <v>0</v>
      </c>
      <c r="F87" s="181"/>
      <c r="G87" s="182"/>
      <c r="M87" s="178" t="s">
        <v>87</v>
      </c>
      <c r="O87" s="170"/>
    </row>
    <row r="88" spans="1:15" ht="12.75">
      <c r="A88" s="177"/>
      <c r="B88" s="179"/>
      <c r="C88" s="346" t="s">
        <v>151</v>
      </c>
      <c r="D88" s="347"/>
      <c r="E88" s="180">
        <v>0</v>
      </c>
      <c r="F88" s="181"/>
      <c r="G88" s="182"/>
      <c r="M88" s="178" t="s">
        <v>151</v>
      </c>
      <c r="O88" s="170"/>
    </row>
    <row r="89" spans="1:15" ht="12.75">
      <c r="A89" s="177"/>
      <c r="B89" s="179"/>
      <c r="C89" s="346" t="s">
        <v>152</v>
      </c>
      <c r="D89" s="347"/>
      <c r="E89" s="180">
        <v>0</v>
      </c>
      <c r="F89" s="181"/>
      <c r="G89" s="182"/>
      <c r="M89" s="178" t="s">
        <v>152</v>
      </c>
      <c r="O89" s="170"/>
    </row>
    <row r="90" spans="1:15" ht="12.75">
      <c r="A90" s="177"/>
      <c r="B90" s="179"/>
      <c r="C90" s="346" t="s">
        <v>153</v>
      </c>
      <c r="D90" s="347"/>
      <c r="E90" s="180">
        <v>12.47</v>
      </c>
      <c r="F90" s="181"/>
      <c r="G90" s="182"/>
      <c r="M90" s="178" t="s">
        <v>153</v>
      </c>
      <c r="O90" s="170"/>
    </row>
    <row r="91" spans="1:15" ht="12.75">
      <c r="A91" s="177"/>
      <c r="B91" s="179"/>
      <c r="C91" s="346" t="s">
        <v>154</v>
      </c>
      <c r="D91" s="347"/>
      <c r="E91" s="180">
        <v>10.2</v>
      </c>
      <c r="F91" s="181"/>
      <c r="G91" s="182"/>
      <c r="M91" s="178" t="s">
        <v>154</v>
      </c>
      <c r="O91" s="170"/>
    </row>
    <row r="92" spans="1:104" ht="12.75">
      <c r="A92" s="171">
        <v>15</v>
      </c>
      <c r="B92" s="172" t="s">
        <v>155</v>
      </c>
      <c r="C92" s="173" t="s">
        <v>156</v>
      </c>
      <c r="D92" s="174" t="s">
        <v>86</v>
      </c>
      <c r="E92" s="175">
        <v>456.73</v>
      </c>
      <c r="F92" s="175">
        <v>0</v>
      </c>
      <c r="G92" s="176">
        <f>E92*F92</f>
        <v>0</v>
      </c>
      <c r="O92" s="170">
        <v>2</v>
      </c>
      <c r="AA92" s="146">
        <v>1</v>
      </c>
      <c r="AB92" s="146">
        <v>1</v>
      </c>
      <c r="AC92" s="146">
        <v>1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0">
        <v>1</v>
      </c>
      <c r="CB92" s="170">
        <v>1</v>
      </c>
      <c r="CZ92" s="146">
        <v>0.00026</v>
      </c>
    </row>
    <row r="93" spans="1:15" ht="12.75">
      <c r="A93" s="177"/>
      <c r="B93" s="179"/>
      <c r="C93" s="346" t="s">
        <v>87</v>
      </c>
      <c r="D93" s="347"/>
      <c r="E93" s="180">
        <v>0</v>
      </c>
      <c r="F93" s="181"/>
      <c r="G93" s="182"/>
      <c r="M93" s="178" t="s">
        <v>87</v>
      </c>
      <c r="O93" s="170"/>
    </row>
    <row r="94" spans="1:15" ht="12.75">
      <c r="A94" s="177"/>
      <c r="B94" s="179"/>
      <c r="C94" s="346" t="s">
        <v>151</v>
      </c>
      <c r="D94" s="347"/>
      <c r="E94" s="180">
        <v>0</v>
      </c>
      <c r="F94" s="181"/>
      <c r="G94" s="182"/>
      <c r="M94" s="178" t="s">
        <v>151</v>
      </c>
      <c r="O94" s="170"/>
    </row>
    <row r="95" spans="1:15" ht="12.75">
      <c r="A95" s="177"/>
      <c r="B95" s="179"/>
      <c r="C95" s="346" t="s">
        <v>153</v>
      </c>
      <c r="D95" s="347"/>
      <c r="E95" s="180">
        <v>12.47</v>
      </c>
      <c r="F95" s="181"/>
      <c r="G95" s="182"/>
      <c r="M95" s="178" t="s">
        <v>153</v>
      </c>
      <c r="O95" s="170"/>
    </row>
    <row r="96" spans="1:15" ht="12.75">
      <c r="A96" s="177"/>
      <c r="B96" s="179"/>
      <c r="C96" s="346" t="s">
        <v>154</v>
      </c>
      <c r="D96" s="347"/>
      <c r="E96" s="180">
        <v>10.2</v>
      </c>
      <c r="F96" s="181"/>
      <c r="G96" s="182"/>
      <c r="M96" s="178" t="s">
        <v>154</v>
      </c>
      <c r="O96" s="170"/>
    </row>
    <row r="97" spans="1:15" ht="12.75">
      <c r="A97" s="177"/>
      <c r="B97" s="179"/>
      <c r="C97" s="346" t="s">
        <v>157</v>
      </c>
      <c r="D97" s="347"/>
      <c r="E97" s="180">
        <v>0</v>
      </c>
      <c r="F97" s="181"/>
      <c r="G97" s="182"/>
      <c r="M97" s="178" t="s">
        <v>157</v>
      </c>
      <c r="O97" s="170"/>
    </row>
    <row r="98" spans="1:15" ht="12.75">
      <c r="A98" s="177"/>
      <c r="B98" s="179"/>
      <c r="C98" s="346" t="s">
        <v>158</v>
      </c>
      <c r="D98" s="347"/>
      <c r="E98" s="180">
        <v>31.72</v>
      </c>
      <c r="F98" s="181"/>
      <c r="G98" s="182"/>
      <c r="M98" s="178" t="s">
        <v>158</v>
      </c>
      <c r="O98" s="170"/>
    </row>
    <row r="99" spans="1:15" ht="12.75">
      <c r="A99" s="177"/>
      <c r="B99" s="179"/>
      <c r="C99" s="346" t="s">
        <v>159</v>
      </c>
      <c r="D99" s="347"/>
      <c r="E99" s="180">
        <v>24.57</v>
      </c>
      <c r="F99" s="181"/>
      <c r="G99" s="182"/>
      <c r="M99" s="178" t="s">
        <v>159</v>
      </c>
      <c r="O99" s="170"/>
    </row>
    <row r="100" spans="1:15" ht="12.75">
      <c r="A100" s="177"/>
      <c r="B100" s="179"/>
      <c r="C100" s="346" t="s">
        <v>160</v>
      </c>
      <c r="D100" s="347"/>
      <c r="E100" s="180">
        <v>0</v>
      </c>
      <c r="F100" s="181"/>
      <c r="G100" s="182"/>
      <c r="M100" s="178" t="s">
        <v>160</v>
      </c>
      <c r="O100" s="170"/>
    </row>
    <row r="101" spans="1:15" ht="12.75">
      <c r="A101" s="177"/>
      <c r="B101" s="179"/>
      <c r="C101" s="346" t="s">
        <v>161</v>
      </c>
      <c r="D101" s="347"/>
      <c r="E101" s="180">
        <v>175.49</v>
      </c>
      <c r="F101" s="181"/>
      <c r="G101" s="182"/>
      <c r="M101" s="178" t="s">
        <v>161</v>
      </c>
      <c r="O101" s="170"/>
    </row>
    <row r="102" spans="1:15" ht="12.75">
      <c r="A102" s="177"/>
      <c r="B102" s="179"/>
      <c r="C102" s="346" t="s">
        <v>162</v>
      </c>
      <c r="D102" s="347"/>
      <c r="E102" s="180">
        <v>175.49</v>
      </c>
      <c r="F102" s="181"/>
      <c r="G102" s="182"/>
      <c r="M102" s="178" t="s">
        <v>162</v>
      </c>
      <c r="O102" s="170"/>
    </row>
    <row r="103" spans="1:15" ht="12.75">
      <c r="A103" s="177"/>
      <c r="B103" s="179"/>
      <c r="C103" s="346" t="s">
        <v>163</v>
      </c>
      <c r="D103" s="347"/>
      <c r="E103" s="180">
        <v>0</v>
      </c>
      <c r="F103" s="181"/>
      <c r="G103" s="182"/>
      <c r="M103" s="178" t="s">
        <v>163</v>
      </c>
      <c r="O103" s="170"/>
    </row>
    <row r="104" spans="1:15" ht="12.75">
      <c r="A104" s="177"/>
      <c r="B104" s="179"/>
      <c r="C104" s="346" t="s">
        <v>164</v>
      </c>
      <c r="D104" s="347"/>
      <c r="E104" s="180">
        <v>13.47</v>
      </c>
      <c r="F104" s="181"/>
      <c r="G104" s="182"/>
      <c r="M104" s="178" t="s">
        <v>164</v>
      </c>
      <c r="O104" s="170"/>
    </row>
    <row r="105" spans="1:15" ht="12.75">
      <c r="A105" s="177"/>
      <c r="B105" s="179"/>
      <c r="C105" s="346" t="s">
        <v>165</v>
      </c>
      <c r="D105" s="347"/>
      <c r="E105" s="180">
        <v>13.32</v>
      </c>
      <c r="F105" s="181"/>
      <c r="G105" s="182"/>
      <c r="M105" s="178" t="s">
        <v>165</v>
      </c>
      <c r="O105" s="170"/>
    </row>
    <row r="106" spans="1:104" ht="12.75">
      <c r="A106" s="171">
        <v>16</v>
      </c>
      <c r="B106" s="172" t="s">
        <v>166</v>
      </c>
      <c r="C106" s="173" t="s">
        <v>167</v>
      </c>
      <c r="D106" s="174" t="s">
        <v>86</v>
      </c>
      <c r="E106" s="175">
        <v>350.98</v>
      </c>
      <c r="F106" s="175">
        <v>0</v>
      </c>
      <c r="G106" s="176">
        <f>E106*F106</f>
        <v>0</v>
      </c>
      <c r="O106" s="170">
        <v>2</v>
      </c>
      <c r="AA106" s="146">
        <v>1</v>
      </c>
      <c r="AB106" s="146">
        <v>1</v>
      </c>
      <c r="AC106" s="146">
        <v>1</v>
      </c>
      <c r="AZ106" s="146">
        <v>1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0">
        <v>1</v>
      </c>
      <c r="CB106" s="170">
        <v>1</v>
      </c>
      <c r="CZ106" s="146">
        <v>0.03615</v>
      </c>
    </row>
    <row r="107" spans="1:15" ht="12.75">
      <c r="A107" s="177"/>
      <c r="B107" s="179"/>
      <c r="C107" s="346" t="s">
        <v>87</v>
      </c>
      <c r="D107" s="347"/>
      <c r="E107" s="180">
        <v>0</v>
      </c>
      <c r="F107" s="181"/>
      <c r="G107" s="182"/>
      <c r="M107" s="178" t="s">
        <v>87</v>
      </c>
      <c r="O107" s="170"/>
    </row>
    <row r="108" spans="1:15" ht="12.75">
      <c r="A108" s="177"/>
      <c r="B108" s="179"/>
      <c r="C108" s="346" t="s">
        <v>160</v>
      </c>
      <c r="D108" s="347"/>
      <c r="E108" s="180">
        <v>0</v>
      </c>
      <c r="F108" s="181"/>
      <c r="G108" s="182"/>
      <c r="M108" s="178" t="s">
        <v>160</v>
      </c>
      <c r="O108" s="170"/>
    </row>
    <row r="109" spans="1:15" ht="12.75">
      <c r="A109" s="177"/>
      <c r="B109" s="179"/>
      <c r="C109" s="346" t="s">
        <v>161</v>
      </c>
      <c r="D109" s="347"/>
      <c r="E109" s="180">
        <v>175.49</v>
      </c>
      <c r="F109" s="181"/>
      <c r="G109" s="182"/>
      <c r="M109" s="178" t="s">
        <v>161</v>
      </c>
      <c r="O109" s="170"/>
    </row>
    <row r="110" spans="1:15" ht="12.75">
      <c r="A110" s="177"/>
      <c r="B110" s="179"/>
      <c r="C110" s="346" t="s">
        <v>162</v>
      </c>
      <c r="D110" s="347"/>
      <c r="E110" s="180">
        <v>175.49</v>
      </c>
      <c r="F110" s="181"/>
      <c r="G110" s="182"/>
      <c r="M110" s="178" t="s">
        <v>162</v>
      </c>
      <c r="O110" s="170"/>
    </row>
    <row r="111" spans="1:104" ht="12.75">
      <c r="A111" s="171">
        <v>17</v>
      </c>
      <c r="B111" s="172" t="s">
        <v>168</v>
      </c>
      <c r="C111" s="173" t="s">
        <v>169</v>
      </c>
      <c r="D111" s="174" t="s">
        <v>86</v>
      </c>
      <c r="E111" s="175">
        <v>83.08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1</v>
      </c>
      <c r="AC111" s="146">
        <v>1</v>
      </c>
      <c r="AZ111" s="146">
        <v>1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0">
        <v>1</v>
      </c>
      <c r="CB111" s="170">
        <v>1</v>
      </c>
      <c r="CZ111" s="146">
        <v>0.05415</v>
      </c>
    </row>
    <row r="112" spans="1:15" ht="12.75">
      <c r="A112" s="177"/>
      <c r="B112" s="179"/>
      <c r="C112" s="346" t="s">
        <v>87</v>
      </c>
      <c r="D112" s="347"/>
      <c r="E112" s="180">
        <v>0</v>
      </c>
      <c r="F112" s="181"/>
      <c r="G112" s="182"/>
      <c r="M112" s="178" t="s">
        <v>87</v>
      </c>
      <c r="O112" s="170"/>
    </row>
    <row r="113" spans="1:15" ht="12.75">
      <c r="A113" s="177"/>
      <c r="B113" s="179"/>
      <c r="C113" s="346" t="s">
        <v>157</v>
      </c>
      <c r="D113" s="347"/>
      <c r="E113" s="180">
        <v>0</v>
      </c>
      <c r="F113" s="181"/>
      <c r="G113" s="182"/>
      <c r="M113" s="178" t="s">
        <v>157</v>
      </c>
      <c r="O113" s="170"/>
    </row>
    <row r="114" spans="1:15" ht="12.75">
      <c r="A114" s="177"/>
      <c r="B114" s="179"/>
      <c r="C114" s="346" t="s">
        <v>158</v>
      </c>
      <c r="D114" s="347"/>
      <c r="E114" s="180">
        <v>31.72</v>
      </c>
      <c r="F114" s="181"/>
      <c r="G114" s="182"/>
      <c r="M114" s="178" t="s">
        <v>158</v>
      </c>
      <c r="O114" s="170"/>
    </row>
    <row r="115" spans="1:15" ht="12.75">
      <c r="A115" s="177"/>
      <c r="B115" s="179"/>
      <c r="C115" s="346" t="s">
        <v>159</v>
      </c>
      <c r="D115" s="347"/>
      <c r="E115" s="180">
        <v>24.57</v>
      </c>
      <c r="F115" s="181"/>
      <c r="G115" s="182"/>
      <c r="M115" s="178" t="s">
        <v>159</v>
      </c>
      <c r="O115" s="170"/>
    </row>
    <row r="116" spans="1:15" ht="12.75">
      <c r="A116" s="177"/>
      <c r="B116" s="179"/>
      <c r="C116" s="346" t="s">
        <v>163</v>
      </c>
      <c r="D116" s="347"/>
      <c r="E116" s="180">
        <v>0</v>
      </c>
      <c r="F116" s="181"/>
      <c r="G116" s="182"/>
      <c r="M116" s="178" t="s">
        <v>163</v>
      </c>
      <c r="O116" s="170"/>
    </row>
    <row r="117" spans="1:15" ht="12.75">
      <c r="A117" s="177"/>
      <c r="B117" s="179"/>
      <c r="C117" s="346" t="s">
        <v>164</v>
      </c>
      <c r="D117" s="347"/>
      <c r="E117" s="180">
        <v>13.47</v>
      </c>
      <c r="F117" s="181"/>
      <c r="G117" s="182"/>
      <c r="M117" s="178" t="s">
        <v>164</v>
      </c>
      <c r="O117" s="170"/>
    </row>
    <row r="118" spans="1:15" ht="12.75">
      <c r="A118" s="177"/>
      <c r="B118" s="179"/>
      <c r="C118" s="346" t="s">
        <v>165</v>
      </c>
      <c r="D118" s="347"/>
      <c r="E118" s="180">
        <v>13.32</v>
      </c>
      <c r="F118" s="181"/>
      <c r="G118" s="182"/>
      <c r="M118" s="178" t="s">
        <v>165</v>
      </c>
      <c r="O118" s="170"/>
    </row>
    <row r="119" spans="1:57" ht="12.75">
      <c r="A119" s="183"/>
      <c r="B119" s="184" t="s">
        <v>75</v>
      </c>
      <c r="C119" s="185" t="str">
        <f>CONCATENATE(B85," ",C85)</f>
        <v>63 Podlahy a podlahové konstrukce</v>
      </c>
      <c r="D119" s="186"/>
      <c r="E119" s="187"/>
      <c r="F119" s="188"/>
      <c r="G119" s="189">
        <f>SUM(G85:G118)</f>
        <v>0</v>
      </c>
      <c r="O119" s="170">
        <v>4</v>
      </c>
      <c r="BA119" s="190">
        <f>SUM(BA85:BA118)</f>
        <v>0</v>
      </c>
      <c r="BB119" s="190">
        <f>SUM(BB85:BB118)</f>
        <v>0</v>
      </c>
      <c r="BC119" s="190">
        <f>SUM(BC85:BC118)</f>
        <v>0</v>
      </c>
      <c r="BD119" s="190">
        <f>SUM(BD85:BD118)</f>
        <v>0</v>
      </c>
      <c r="BE119" s="190">
        <f>SUM(BE85:BE118)</f>
        <v>0</v>
      </c>
    </row>
    <row r="120" spans="1:15" ht="12.75">
      <c r="A120" s="163" t="s">
        <v>73</v>
      </c>
      <c r="B120" s="164" t="s">
        <v>170</v>
      </c>
      <c r="C120" s="165" t="s">
        <v>171</v>
      </c>
      <c r="D120" s="166"/>
      <c r="E120" s="167"/>
      <c r="F120" s="167"/>
      <c r="G120" s="168"/>
      <c r="H120" s="169"/>
      <c r="I120" s="169"/>
      <c r="O120" s="170">
        <v>1</v>
      </c>
    </row>
    <row r="121" spans="1:104" ht="22.5">
      <c r="A121" s="171">
        <v>18</v>
      </c>
      <c r="B121" s="172" t="s">
        <v>172</v>
      </c>
      <c r="C121" s="173" t="s">
        <v>173</v>
      </c>
      <c r="D121" s="174" t="s">
        <v>96</v>
      </c>
      <c r="E121" s="175">
        <v>3</v>
      </c>
      <c r="F121" s="175">
        <v>0</v>
      </c>
      <c r="G121" s="176">
        <f>E121*F121</f>
        <v>0</v>
      </c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0">
        <v>1</v>
      </c>
      <c r="CB121" s="170">
        <v>1</v>
      </c>
      <c r="CZ121" s="146">
        <v>0.02897</v>
      </c>
    </row>
    <row r="122" spans="1:104" ht="22.5">
      <c r="A122" s="171">
        <v>19</v>
      </c>
      <c r="B122" s="172" t="s">
        <v>174</v>
      </c>
      <c r="C122" s="173" t="s">
        <v>175</v>
      </c>
      <c r="D122" s="174" t="s">
        <v>96</v>
      </c>
      <c r="E122" s="175">
        <v>2</v>
      </c>
      <c r="F122" s="175">
        <v>0</v>
      </c>
      <c r="G122" s="176">
        <f>E122*F122</f>
        <v>0</v>
      </c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0">
        <v>1</v>
      </c>
      <c r="CB122" s="170">
        <v>1</v>
      </c>
      <c r="CZ122" s="146">
        <v>0.03405</v>
      </c>
    </row>
    <row r="123" spans="1:57" ht="12.75">
      <c r="A123" s="183"/>
      <c r="B123" s="184" t="s">
        <v>75</v>
      </c>
      <c r="C123" s="185" t="str">
        <f>CONCATENATE(B120," ",C120)</f>
        <v>64 Výplně otvorů</v>
      </c>
      <c r="D123" s="186"/>
      <c r="E123" s="187"/>
      <c r="F123" s="188"/>
      <c r="G123" s="189">
        <f>SUM(G120:G122)</f>
        <v>0</v>
      </c>
      <c r="O123" s="170">
        <v>4</v>
      </c>
      <c r="BA123" s="190">
        <f>SUM(BA120:BA122)</f>
        <v>0</v>
      </c>
      <c r="BB123" s="190">
        <f>SUM(BB120:BB122)</f>
        <v>0</v>
      </c>
      <c r="BC123" s="190">
        <f>SUM(BC120:BC122)</f>
        <v>0</v>
      </c>
      <c r="BD123" s="190">
        <f>SUM(BD120:BD122)</f>
        <v>0</v>
      </c>
      <c r="BE123" s="190">
        <f>SUM(BE120:BE122)</f>
        <v>0</v>
      </c>
    </row>
    <row r="124" spans="1:15" ht="12.75">
      <c r="A124" s="163" t="s">
        <v>73</v>
      </c>
      <c r="B124" s="164" t="s">
        <v>176</v>
      </c>
      <c r="C124" s="165" t="s">
        <v>177</v>
      </c>
      <c r="D124" s="166"/>
      <c r="E124" s="167"/>
      <c r="F124" s="167"/>
      <c r="G124" s="168"/>
      <c r="H124" s="169"/>
      <c r="I124" s="169"/>
      <c r="O124" s="170">
        <v>1</v>
      </c>
    </row>
    <row r="125" spans="1:104" ht="12.75">
      <c r="A125" s="171">
        <v>20</v>
      </c>
      <c r="B125" s="172" t="s">
        <v>178</v>
      </c>
      <c r="C125" s="173" t="s">
        <v>179</v>
      </c>
      <c r="D125" s="174" t="s">
        <v>86</v>
      </c>
      <c r="E125" s="175">
        <v>491.67</v>
      </c>
      <c r="F125" s="175">
        <v>0</v>
      </c>
      <c r="G125" s="176">
        <f>E125*F125</f>
        <v>0</v>
      </c>
      <c r="O125" s="170">
        <v>2</v>
      </c>
      <c r="AA125" s="146">
        <v>1</v>
      </c>
      <c r="AB125" s="146">
        <v>1</v>
      </c>
      <c r="AC125" s="146">
        <v>1</v>
      </c>
      <c r="AZ125" s="146">
        <v>1</v>
      </c>
      <c r="BA125" s="146">
        <f>IF(AZ125=1,G125,0)</f>
        <v>0</v>
      </c>
      <c r="BB125" s="146">
        <f>IF(AZ125=2,G125,0)</f>
        <v>0</v>
      </c>
      <c r="BC125" s="146">
        <f>IF(AZ125=3,G125,0)</f>
        <v>0</v>
      </c>
      <c r="BD125" s="146">
        <f>IF(AZ125=4,G125,0)</f>
        <v>0</v>
      </c>
      <c r="BE125" s="146">
        <f>IF(AZ125=5,G125,0)</f>
        <v>0</v>
      </c>
      <c r="CA125" s="170">
        <v>1</v>
      </c>
      <c r="CB125" s="170">
        <v>1</v>
      </c>
      <c r="CZ125" s="146">
        <v>0.00121</v>
      </c>
    </row>
    <row r="126" spans="1:15" ht="12.75">
      <c r="A126" s="177"/>
      <c r="B126" s="179"/>
      <c r="C126" s="346" t="s">
        <v>87</v>
      </c>
      <c r="D126" s="347"/>
      <c r="E126" s="180">
        <v>0</v>
      </c>
      <c r="F126" s="181"/>
      <c r="G126" s="182"/>
      <c r="M126" s="178" t="s">
        <v>87</v>
      </c>
      <c r="O126" s="170"/>
    </row>
    <row r="127" spans="1:15" ht="12.75">
      <c r="A127" s="177"/>
      <c r="B127" s="179"/>
      <c r="C127" s="346" t="s">
        <v>180</v>
      </c>
      <c r="D127" s="347"/>
      <c r="E127" s="180">
        <v>491.67</v>
      </c>
      <c r="F127" s="181"/>
      <c r="G127" s="182"/>
      <c r="M127" s="178" t="s">
        <v>180</v>
      </c>
      <c r="O127" s="170"/>
    </row>
    <row r="128" spans="1:57" ht="12.75">
      <c r="A128" s="183"/>
      <c r="B128" s="184" t="s">
        <v>75</v>
      </c>
      <c r="C128" s="185" t="str">
        <f>CONCATENATE(B124," ",C124)</f>
        <v>94 Lešení a stavební výtahy</v>
      </c>
      <c r="D128" s="186"/>
      <c r="E128" s="187"/>
      <c r="F128" s="188"/>
      <c r="G128" s="189">
        <f>SUM(G124:G127)</f>
        <v>0</v>
      </c>
      <c r="O128" s="170">
        <v>4</v>
      </c>
      <c r="BA128" s="190">
        <f>SUM(BA124:BA127)</f>
        <v>0</v>
      </c>
      <c r="BB128" s="190">
        <f>SUM(BB124:BB127)</f>
        <v>0</v>
      </c>
      <c r="BC128" s="190">
        <f>SUM(BC124:BC127)</f>
        <v>0</v>
      </c>
      <c r="BD128" s="190">
        <f>SUM(BD124:BD127)</f>
        <v>0</v>
      </c>
      <c r="BE128" s="190">
        <f>SUM(BE124:BE127)</f>
        <v>0</v>
      </c>
    </row>
    <row r="129" spans="1:15" ht="12.75">
      <c r="A129" s="163" t="s">
        <v>73</v>
      </c>
      <c r="B129" s="164" t="s">
        <v>181</v>
      </c>
      <c r="C129" s="165" t="s">
        <v>182</v>
      </c>
      <c r="D129" s="166"/>
      <c r="E129" s="167"/>
      <c r="F129" s="167"/>
      <c r="G129" s="168"/>
      <c r="H129" s="169"/>
      <c r="I129" s="169"/>
      <c r="O129" s="170">
        <v>1</v>
      </c>
    </row>
    <row r="130" spans="1:104" ht="12.75">
      <c r="A130" s="171">
        <v>21</v>
      </c>
      <c r="B130" s="172" t="s">
        <v>183</v>
      </c>
      <c r="C130" s="173" t="s">
        <v>184</v>
      </c>
      <c r="D130" s="174" t="s">
        <v>86</v>
      </c>
      <c r="E130" s="175">
        <v>491.67</v>
      </c>
      <c r="F130" s="175">
        <v>0</v>
      </c>
      <c r="G130" s="176">
        <f>E130*F130</f>
        <v>0</v>
      </c>
      <c r="O130" s="170">
        <v>2</v>
      </c>
      <c r="AA130" s="146">
        <v>1</v>
      </c>
      <c r="AB130" s="146">
        <v>1</v>
      </c>
      <c r="AC130" s="146">
        <v>1</v>
      </c>
      <c r="AZ130" s="146">
        <v>1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0">
        <v>1</v>
      </c>
      <c r="CB130" s="170">
        <v>1</v>
      </c>
      <c r="CZ130" s="146">
        <v>4E-05</v>
      </c>
    </row>
    <row r="131" spans="1:15" ht="12.75">
      <c r="A131" s="177"/>
      <c r="B131" s="179"/>
      <c r="C131" s="346" t="s">
        <v>87</v>
      </c>
      <c r="D131" s="347"/>
      <c r="E131" s="180">
        <v>0</v>
      </c>
      <c r="F131" s="181"/>
      <c r="G131" s="182"/>
      <c r="M131" s="178" t="s">
        <v>87</v>
      </c>
      <c r="O131" s="170"/>
    </row>
    <row r="132" spans="1:15" ht="12.75">
      <c r="A132" s="177"/>
      <c r="B132" s="179"/>
      <c r="C132" s="346" t="s">
        <v>180</v>
      </c>
      <c r="D132" s="347"/>
      <c r="E132" s="180">
        <v>491.67</v>
      </c>
      <c r="F132" s="181"/>
      <c r="G132" s="182"/>
      <c r="M132" s="178" t="s">
        <v>180</v>
      </c>
      <c r="O132" s="170"/>
    </row>
    <row r="133" spans="1:104" ht="12.75">
      <c r="A133" s="171">
        <v>22</v>
      </c>
      <c r="B133" s="172" t="s">
        <v>185</v>
      </c>
      <c r="C133" s="173" t="s">
        <v>186</v>
      </c>
      <c r="D133" s="174" t="s">
        <v>86</v>
      </c>
      <c r="E133" s="175">
        <v>456.73</v>
      </c>
      <c r="F133" s="175">
        <v>0</v>
      </c>
      <c r="G133" s="176">
        <f>E133*F133</f>
        <v>0</v>
      </c>
      <c r="O133" s="170">
        <v>2</v>
      </c>
      <c r="AA133" s="146">
        <v>1</v>
      </c>
      <c r="AB133" s="146">
        <v>1</v>
      </c>
      <c r="AC133" s="146">
        <v>1</v>
      </c>
      <c r="AZ133" s="146">
        <v>1</v>
      </c>
      <c r="BA133" s="146">
        <f>IF(AZ133=1,G133,0)</f>
        <v>0</v>
      </c>
      <c r="BB133" s="146">
        <f>IF(AZ133=2,G133,0)</f>
        <v>0</v>
      </c>
      <c r="BC133" s="146">
        <f>IF(AZ133=3,G133,0)</f>
        <v>0</v>
      </c>
      <c r="BD133" s="146">
        <f>IF(AZ133=4,G133,0)</f>
        <v>0</v>
      </c>
      <c r="BE133" s="146">
        <f>IF(AZ133=5,G133,0)</f>
        <v>0</v>
      </c>
      <c r="CA133" s="170">
        <v>1</v>
      </c>
      <c r="CB133" s="170">
        <v>1</v>
      </c>
      <c r="CZ133" s="146">
        <v>0</v>
      </c>
    </row>
    <row r="134" spans="1:15" ht="12.75">
      <c r="A134" s="177"/>
      <c r="B134" s="179"/>
      <c r="C134" s="346" t="s">
        <v>87</v>
      </c>
      <c r="D134" s="347"/>
      <c r="E134" s="180">
        <v>0</v>
      </c>
      <c r="F134" s="181"/>
      <c r="G134" s="182"/>
      <c r="M134" s="178" t="s">
        <v>87</v>
      </c>
      <c r="O134" s="170"/>
    </row>
    <row r="135" spans="1:15" ht="12.75">
      <c r="A135" s="177"/>
      <c r="B135" s="179"/>
      <c r="C135" s="346" t="s">
        <v>187</v>
      </c>
      <c r="D135" s="347"/>
      <c r="E135" s="180">
        <v>0</v>
      </c>
      <c r="F135" s="181"/>
      <c r="G135" s="182"/>
      <c r="M135" s="178" t="s">
        <v>187</v>
      </c>
      <c r="O135" s="170"/>
    </row>
    <row r="136" spans="1:15" ht="12.75">
      <c r="A136" s="177"/>
      <c r="B136" s="179"/>
      <c r="C136" s="346" t="s">
        <v>151</v>
      </c>
      <c r="D136" s="347"/>
      <c r="E136" s="180">
        <v>0</v>
      </c>
      <c r="F136" s="181"/>
      <c r="G136" s="182"/>
      <c r="M136" s="178" t="s">
        <v>151</v>
      </c>
      <c r="O136" s="170"/>
    </row>
    <row r="137" spans="1:15" ht="12.75">
      <c r="A137" s="177"/>
      <c r="B137" s="179"/>
      <c r="C137" s="346" t="s">
        <v>153</v>
      </c>
      <c r="D137" s="347"/>
      <c r="E137" s="180">
        <v>12.47</v>
      </c>
      <c r="F137" s="181"/>
      <c r="G137" s="182"/>
      <c r="M137" s="178" t="s">
        <v>153</v>
      </c>
      <c r="O137" s="170"/>
    </row>
    <row r="138" spans="1:15" ht="12.75">
      <c r="A138" s="177"/>
      <c r="B138" s="179"/>
      <c r="C138" s="346" t="s">
        <v>154</v>
      </c>
      <c r="D138" s="347"/>
      <c r="E138" s="180">
        <v>10.2</v>
      </c>
      <c r="F138" s="181"/>
      <c r="G138" s="182"/>
      <c r="M138" s="178" t="s">
        <v>154</v>
      </c>
      <c r="O138" s="170"/>
    </row>
    <row r="139" spans="1:15" ht="12.75">
      <c r="A139" s="177"/>
      <c r="B139" s="179"/>
      <c r="C139" s="346" t="s">
        <v>157</v>
      </c>
      <c r="D139" s="347"/>
      <c r="E139" s="180">
        <v>0</v>
      </c>
      <c r="F139" s="181"/>
      <c r="G139" s="182"/>
      <c r="M139" s="178" t="s">
        <v>157</v>
      </c>
      <c r="O139" s="170"/>
    </row>
    <row r="140" spans="1:15" ht="12.75">
      <c r="A140" s="177"/>
      <c r="B140" s="179"/>
      <c r="C140" s="346" t="s">
        <v>158</v>
      </c>
      <c r="D140" s="347"/>
      <c r="E140" s="180">
        <v>31.72</v>
      </c>
      <c r="F140" s="181"/>
      <c r="G140" s="182"/>
      <c r="M140" s="178" t="s">
        <v>158</v>
      </c>
      <c r="O140" s="170"/>
    </row>
    <row r="141" spans="1:15" ht="12.75">
      <c r="A141" s="177"/>
      <c r="B141" s="179"/>
      <c r="C141" s="346" t="s">
        <v>159</v>
      </c>
      <c r="D141" s="347"/>
      <c r="E141" s="180">
        <v>24.57</v>
      </c>
      <c r="F141" s="181"/>
      <c r="G141" s="182"/>
      <c r="M141" s="178" t="s">
        <v>159</v>
      </c>
      <c r="O141" s="170"/>
    </row>
    <row r="142" spans="1:15" ht="12.75">
      <c r="A142" s="177"/>
      <c r="B142" s="179"/>
      <c r="C142" s="346" t="s">
        <v>160</v>
      </c>
      <c r="D142" s="347"/>
      <c r="E142" s="180">
        <v>0</v>
      </c>
      <c r="F142" s="181"/>
      <c r="G142" s="182"/>
      <c r="M142" s="178" t="s">
        <v>160</v>
      </c>
      <c r="O142" s="170"/>
    </row>
    <row r="143" spans="1:15" ht="12.75">
      <c r="A143" s="177"/>
      <c r="B143" s="179"/>
      <c r="C143" s="346" t="s">
        <v>161</v>
      </c>
      <c r="D143" s="347"/>
      <c r="E143" s="180">
        <v>175.49</v>
      </c>
      <c r="F143" s="181"/>
      <c r="G143" s="182"/>
      <c r="M143" s="178" t="s">
        <v>161</v>
      </c>
      <c r="O143" s="170"/>
    </row>
    <row r="144" spans="1:15" ht="12.75">
      <c r="A144" s="177"/>
      <c r="B144" s="179"/>
      <c r="C144" s="346" t="s">
        <v>162</v>
      </c>
      <c r="D144" s="347"/>
      <c r="E144" s="180">
        <v>175.49</v>
      </c>
      <c r="F144" s="181"/>
      <c r="G144" s="182"/>
      <c r="M144" s="178" t="s">
        <v>162</v>
      </c>
      <c r="O144" s="170"/>
    </row>
    <row r="145" spans="1:15" ht="12.75">
      <c r="A145" s="177"/>
      <c r="B145" s="179"/>
      <c r="C145" s="346" t="s">
        <v>163</v>
      </c>
      <c r="D145" s="347"/>
      <c r="E145" s="180">
        <v>0</v>
      </c>
      <c r="F145" s="181"/>
      <c r="G145" s="182"/>
      <c r="M145" s="178" t="s">
        <v>163</v>
      </c>
      <c r="O145" s="170"/>
    </row>
    <row r="146" spans="1:15" ht="12.75">
      <c r="A146" s="177"/>
      <c r="B146" s="179"/>
      <c r="C146" s="346" t="s">
        <v>164</v>
      </c>
      <c r="D146" s="347"/>
      <c r="E146" s="180">
        <v>13.47</v>
      </c>
      <c r="F146" s="181"/>
      <c r="G146" s="182"/>
      <c r="M146" s="178" t="s">
        <v>164</v>
      </c>
      <c r="O146" s="170"/>
    </row>
    <row r="147" spans="1:15" ht="12.75">
      <c r="A147" s="177"/>
      <c r="B147" s="179"/>
      <c r="C147" s="346" t="s">
        <v>165</v>
      </c>
      <c r="D147" s="347"/>
      <c r="E147" s="180">
        <v>13.32</v>
      </c>
      <c r="F147" s="181"/>
      <c r="G147" s="182"/>
      <c r="M147" s="178" t="s">
        <v>165</v>
      </c>
      <c r="O147" s="170"/>
    </row>
    <row r="148" spans="1:104" ht="12.75">
      <c r="A148" s="171">
        <v>23</v>
      </c>
      <c r="B148" s="172" t="s">
        <v>188</v>
      </c>
      <c r="C148" s="173" t="s">
        <v>189</v>
      </c>
      <c r="D148" s="174" t="s">
        <v>96</v>
      </c>
      <c r="E148" s="175">
        <v>2</v>
      </c>
      <c r="F148" s="175">
        <v>0</v>
      </c>
      <c r="G148" s="176">
        <f aca="true" t="shared" si="0" ref="G148:G153">E148*F148</f>
        <v>0</v>
      </c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 aca="true" t="shared" si="1" ref="BA148:BA153">IF(AZ148=1,G148,0)</f>
        <v>0</v>
      </c>
      <c r="BB148" s="146">
        <f aca="true" t="shared" si="2" ref="BB148:BB153">IF(AZ148=2,G148,0)</f>
        <v>0</v>
      </c>
      <c r="BC148" s="146">
        <f aca="true" t="shared" si="3" ref="BC148:BC153">IF(AZ148=3,G148,0)</f>
        <v>0</v>
      </c>
      <c r="BD148" s="146">
        <f aca="true" t="shared" si="4" ref="BD148:BD153">IF(AZ148=4,G148,0)</f>
        <v>0</v>
      </c>
      <c r="BE148" s="146">
        <f aca="true" t="shared" si="5" ref="BE148:BE153">IF(AZ148=5,G148,0)</f>
        <v>0</v>
      </c>
      <c r="CA148" s="170">
        <v>1</v>
      </c>
      <c r="CB148" s="170">
        <v>1</v>
      </c>
      <c r="CZ148" s="146">
        <v>0.00468</v>
      </c>
    </row>
    <row r="149" spans="1:104" ht="12.75">
      <c r="A149" s="171">
        <v>24</v>
      </c>
      <c r="B149" s="172" t="s">
        <v>190</v>
      </c>
      <c r="C149" s="173" t="s">
        <v>191</v>
      </c>
      <c r="D149" s="174" t="s">
        <v>96</v>
      </c>
      <c r="E149" s="175">
        <v>2</v>
      </c>
      <c r="F149" s="175">
        <v>0</v>
      </c>
      <c r="G149" s="176">
        <f t="shared" si="0"/>
        <v>0</v>
      </c>
      <c r="O149" s="170">
        <v>2</v>
      </c>
      <c r="AA149" s="146">
        <v>12</v>
      </c>
      <c r="AB149" s="146">
        <v>0</v>
      </c>
      <c r="AC149" s="146">
        <v>136</v>
      </c>
      <c r="AZ149" s="146">
        <v>1</v>
      </c>
      <c r="BA149" s="146">
        <f t="shared" si="1"/>
        <v>0</v>
      </c>
      <c r="BB149" s="146">
        <f t="shared" si="2"/>
        <v>0</v>
      </c>
      <c r="BC149" s="146">
        <f t="shared" si="3"/>
        <v>0</v>
      </c>
      <c r="BD149" s="146">
        <f t="shared" si="4"/>
        <v>0</v>
      </c>
      <c r="BE149" s="146">
        <f t="shared" si="5"/>
        <v>0</v>
      </c>
      <c r="CA149" s="170">
        <v>12</v>
      </c>
      <c r="CB149" s="170">
        <v>0</v>
      </c>
      <c r="CZ149" s="146">
        <v>0</v>
      </c>
    </row>
    <row r="150" spans="1:104" ht="22.5">
      <c r="A150" s="171">
        <v>25</v>
      </c>
      <c r="B150" s="172" t="s">
        <v>192</v>
      </c>
      <c r="C150" s="173" t="s">
        <v>193</v>
      </c>
      <c r="D150" s="174" t="s">
        <v>194</v>
      </c>
      <c r="E150" s="175">
        <v>1</v>
      </c>
      <c r="F150" s="175">
        <v>0</v>
      </c>
      <c r="G150" s="176">
        <f t="shared" si="0"/>
        <v>0</v>
      </c>
      <c r="O150" s="170">
        <v>2</v>
      </c>
      <c r="AA150" s="146">
        <v>12</v>
      </c>
      <c r="AB150" s="146">
        <v>0</v>
      </c>
      <c r="AC150" s="146">
        <v>137</v>
      </c>
      <c r="AZ150" s="146">
        <v>1</v>
      </c>
      <c r="BA150" s="146">
        <f t="shared" si="1"/>
        <v>0</v>
      </c>
      <c r="BB150" s="146">
        <f t="shared" si="2"/>
        <v>0</v>
      </c>
      <c r="BC150" s="146">
        <f t="shared" si="3"/>
        <v>0</v>
      </c>
      <c r="BD150" s="146">
        <f t="shared" si="4"/>
        <v>0</v>
      </c>
      <c r="BE150" s="146">
        <f t="shared" si="5"/>
        <v>0</v>
      </c>
      <c r="CA150" s="170">
        <v>12</v>
      </c>
      <c r="CB150" s="170">
        <v>0</v>
      </c>
      <c r="CZ150" s="146">
        <v>0</v>
      </c>
    </row>
    <row r="151" spans="1:104" ht="22.5">
      <c r="A151" s="171">
        <v>26</v>
      </c>
      <c r="B151" s="172" t="s">
        <v>195</v>
      </c>
      <c r="C151" s="173" t="s">
        <v>196</v>
      </c>
      <c r="D151" s="174" t="s">
        <v>194</v>
      </c>
      <c r="E151" s="175">
        <v>20</v>
      </c>
      <c r="F151" s="175">
        <v>0</v>
      </c>
      <c r="G151" s="176">
        <f t="shared" si="0"/>
        <v>0</v>
      </c>
      <c r="O151" s="170">
        <v>2</v>
      </c>
      <c r="AA151" s="146">
        <v>12</v>
      </c>
      <c r="AB151" s="146">
        <v>0</v>
      </c>
      <c r="AC151" s="146">
        <v>132</v>
      </c>
      <c r="AZ151" s="146">
        <v>1</v>
      </c>
      <c r="BA151" s="146">
        <f t="shared" si="1"/>
        <v>0</v>
      </c>
      <c r="BB151" s="146">
        <f t="shared" si="2"/>
        <v>0</v>
      </c>
      <c r="BC151" s="146">
        <f t="shared" si="3"/>
        <v>0</v>
      </c>
      <c r="BD151" s="146">
        <f t="shared" si="4"/>
        <v>0</v>
      </c>
      <c r="BE151" s="146">
        <f t="shared" si="5"/>
        <v>0</v>
      </c>
      <c r="CA151" s="170">
        <v>12</v>
      </c>
      <c r="CB151" s="170">
        <v>0</v>
      </c>
      <c r="CZ151" s="146">
        <v>0</v>
      </c>
    </row>
    <row r="152" spans="1:104" ht="12.75">
      <c r="A152" s="171">
        <v>27</v>
      </c>
      <c r="B152" s="172" t="s">
        <v>197</v>
      </c>
      <c r="C152" s="173" t="s">
        <v>198</v>
      </c>
      <c r="D152" s="174" t="s">
        <v>194</v>
      </c>
      <c r="E152" s="175">
        <v>2</v>
      </c>
      <c r="F152" s="175">
        <v>0</v>
      </c>
      <c r="G152" s="176">
        <f t="shared" si="0"/>
        <v>0</v>
      </c>
      <c r="O152" s="170">
        <v>2</v>
      </c>
      <c r="AA152" s="146">
        <v>12</v>
      </c>
      <c r="AB152" s="146">
        <v>0</v>
      </c>
      <c r="AC152" s="146">
        <v>140</v>
      </c>
      <c r="AZ152" s="146">
        <v>1</v>
      </c>
      <c r="BA152" s="146">
        <f t="shared" si="1"/>
        <v>0</v>
      </c>
      <c r="BB152" s="146">
        <f t="shared" si="2"/>
        <v>0</v>
      </c>
      <c r="BC152" s="146">
        <f t="shared" si="3"/>
        <v>0</v>
      </c>
      <c r="BD152" s="146">
        <f t="shared" si="4"/>
        <v>0</v>
      </c>
      <c r="BE152" s="146">
        <f t="shared" si="5"/>
        <v>0</v>
      </c>
      <c r="CA152" s="170">
        <v>12</v>
      </c>
      <c r="CB152" s="170">
        <v>0</v>
      </c>
      <c r="CZ152" s="146">
        <v>0</v>
      </c>
    </row>
    <row r="153" spans="1:104" ht="12.75">
      <c r="A153" s="171">
        <v>28</v>
      </c>
      <c r="B153" s="172" t="s">
        <v>199</v>
      </c>
      <c r="C153" s="173" t="s">
        <v>200</v>
      </c>
      <c r="D153" s="174" t="s">
        <v>96</v>
      </c>
      <c r="E153" s="175">
        <v>2</v>
      </c>
      <c r="F153" s="175">
        <v>0</v>
      </c>
      <c r="G153" s="176">
        <f t="shared" si="0"/>
        <v>0</v>
      </c>
      <c r="O153" s="170">
        <v>2</v>
      </c>
      <c r="AA153" s="146">
        <v>3</v>
      </c>
      <c r="AB153" s="146">
        <v>1</v>
      </c>
      <c r="AC153" s="146">
        <v>44984124</v>
      </c>
      <c r="AZ153" s="146">
        <v>1</v>
      </c>
      <c r="BA153" s="146">
        <f t="shared" si="1"/>
        <v>0</v>
      </c>
      <c r="BB153" s="146">
        <f t="shared" si="2"/>
        <v>0</v>
      </c>
      <c r="BC153" s="146">
        <f t="shared" si="3"/>
        <v>0</v>
      </c>
      <c r="BD153" s="146">
        <f t="shared" si="4"/>
        <v>0</v>
      </c>
      <c r="BE153" s="146">
        <f t="shared" si="5"/>
        <v>0</v>
      </c>
      <c r="CA153" s="170">
        <v>3</v>
      </c>
      <c r="CB153" s="170">
        <v>1</v>
      </c>
      <c r="CZ153" s="146">
        <v>0.0155</v>
      </c>
    </row>
    <row r="154" spans="1:57" ht="12.75">
      <c r="A154" s="183"/>
      <c r="B154" s="184" t="s">
        <v>75</v>
      </c>
      <c r="C154" s="185" t="str">
        <f>CONCATENATE(B129," ",C129)</f>
        <v>95 Dokončovací konstrukce na pozemních stavbách</v>
      </c>
      <c r="D154" s="186"/>
      <c r="E154" s="187"/>
      <c r="F154" s="188"/>
      <c r="G154" s="189">
        <f>SUM(G129:G153)</f>
        <v>0</v>
      </c>
      <c r="O154" s="170">
        <v>4</v>
      </c>
      <c r="BA154" s="190">
        <f>SUM(BA129:BA153)</f>
        <v>0</v>
      </c>
      <c r="BB154" s="190">
        <f>SUM(BB129:BB153)</f>
        <v>0</v>
      </c>
      <c r="BC154" s="190">
        <f>SUM(BC129:BC153)</f>
        <v>0</v>
      </c>
      <c r="BD154" s="190">
        <f>SUM(BD129:BD153)</f>
        <v>0</v>
      </c>
      <c r="BE154" s="190">
        <f>SUM(BE129:BE153)</f>
        <v>0</v>
      </c>
    </row>
    <row r="155" spans="1:15" ht="12.75">
      <c r="A155" s="163" t="s">
        <v>73</v>
      </c>
      <c r="B155" s="164" t="s">
        <v>201</v>
      </c>
      <c r="C155" s="165" t="s">
        <v>202</v>
      </c>
      <c r="D155" s="166"/>
      <c r="E155" s="167"/>
      <c r="F155" s="167"/>
      <c r="G155" s="168"/>
      <c r="H155" s="169"/>
      <c r="I155" s="169"/>
      <c r="O155" s="170">
        <v>1</v>
      </c>
    </row>
    <row r="156" spans="1:104" ht="12.75">
      <c r="A156" s="171">
        <v>29</v>
      </c>
      <c r="B156" s="172" t="s">
        <v>203</v>
      </c>
      <c r="C156" s="173" t="s">
        <v>204</v>
      </c>
      <c r="D156" s="174" t="s">
        <v>86</v>
      </c>
      <c r="E156" s="175">
        <v>56.2264</v>
      </c>
      <c r="F156" s="175">
        <v>0</v>
      </c>
      <c r="G156" s="176">
        <f>E156*F156</f>
        <v>0</v>
      </c>
      <c r="O156" s="170">
        <v>2</v>
      </c>
      <c r="AA156" s="146">
        <v>1</v>
      </c>
      <c r="AB156" s="146">
        <v>1</v>
      </c>
      <c r="AC156" s="146">
        <v>1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0">
        <v>1</v>
      </c>
      <c r="CB156" s="170">
        <v>1</v>
      </c>
      <c r="CZ156" s="146">
        <v>0.00067</v>
      </c>
    </row>
    <row r="157" spans="1:15" ht="12.75">
      <c r="A157" s="177"/>
      <c r="B157" s="179"/>
      <c r="C157" s="346" t="s">
        <v>87</v>
      </c>
      <c r="D157" s="347"/>
      <c r="E157" s="180">
        <v>0</v>
      </c>
      <c r="F157" s="181"/>
      <c r="G157" s="182"/>
      <c r="M157" s="178" t="s">
        <v>87</v>
      </c>
      <c r="O157" s="170"/>
    </row>
    <row r="158" spans="1:15" ht="12.75">
      <c r="A158" s="177"/>
      <c r="B158" s="179"/>
      <c r="C158" s="346" t="s">
        <v>205</v>
      </c>
      <c r="D158" s="347"/>
      <c r="E158" s="180">
        <v>10.3484</v>
      </c>
      <c r="F158" s="181"/>
      <c r="G158" s="182"/>
      <c r="M158" s="178" t="s">
        <v>205</v>
      </c>
      <c r="O158" s="170"/>
    </row>
    <row r="159" spans="1:15" ht="12.75">
      <c r="A159" s="177"/>
      <c r="B159" s="179"/>
      <c r="C159" s="346" t="s">
        <v>206</v>
      </c>
      <c r="D159" s="347"/>
      <c r="E159" s="180">
        <v>16.4595</v>
      </c>
      <c r="F159" s="181"/>
      <c r="G159" s="182"/>
      <c r="M159" s="178" t="s">
        <v>206</v>
      </c>
      <c r="O159" s="170"/>
    </row>
    <row r="160" spans="1:15" ht="12.75">
      <c r="A160" s="177"/>
      <c r="B160" s="179"/>
      <c r="C160" s="346" t="s">
        <v>207</v>
      </c>
      <c r="D160" s="347"/>
      <c r="E160" s="180">
        <v>2.188</v>
      </c>
      <c r="F160" s="181"/>
      <c r="G160" s="182"/>
      <c r="M160" s="178" t="s">
        <v>207</v>
      </c>
      <c r="O160" s="170"/>
    </row>
    <row r="161" spans="1:15" ht="12.75">
      <c r="A161" s="177"/>
      <c r="B161" s="179"/>
      <c r="C161" s="346" t="s">
        <v>208</v>
      </c>
      <c r="D161" s="347"/>
      <c r="E161" s="180">
        <v>25.0425</v>
      </c>
      <c r="F161" s="181"/>
      <c r="G161" s="182"/>
      <c r="M161" s="178" t="s">
        <v>208</v>
      </c>
      <c r="O161" s="170"/>
    </row>
    <row r="162" spans="1:15" ht="12.75">
      <c r="A162" s="177"/>
      <c r="B162" s="179"/>
      <c r="C162" s="346" t="s">
        <v>207</v>
      </c>
      <c r="D162" s="347"/>
      <c r="E162" s="180">
        <v>2.188</v>
      </c>
      <c r="F162" s="181"/>
      <c r="G162" s="182"/>
      <c r="M162" s="178" t="s">
        <v>207</v>
      </c>
      <c r="O162" s="170"/>
    </row>
    <row r="163" spans="1:104" ht="12.75">
      <c r="A163" s="171">
        <v>30</v>
      </c>
      <c r="B163" s="172" t="s">
        <v>209</v>
      </c>
      <c r="C163" s="173" t="s">
        <v>210</v>
      </c>
      <c r="D163" s="174" t="s">
        <v>86</v>
      </c>
      <c r="E163" s="175">
        <v>463.14</v>
      </c>
      <c r="F163" s="175">
        <v>0</v>
      </c>
      <c r="G163" s="176">
        <f>E163*F163</f>
        <v>0</v>
      </c>
      <c r="O163" s="170">
        <v>2</v>
      </c>
      <c r="AA163" s="146">
        <v>1</v>
      </c>
      <c r="AB163" s="146">
        <v>1</v>
      </c>
      <c r="AC163" s="146">
        <v>1</v>
      </c>
      <c r="AZ163" s="146">
        <v>1</v>
      </c>
      <c r="BA163" s="146">
        <f>IF(AZ163=1,G163,0)</f>
        <v>0</v>
      </c>
      <c r="BB163" s="146">
        <f>IF(AZ163=2,G163,0)</f>
        <v>0</v>
      </c>
      <c r="BC163" s="146">
        <f>IF(AZ163=3,G163,0)</f>
        <v>0</v>
      </c>
      <c r="BD163" s="146">
        <f>IF(AZ163=4,G163,0)</f>
        <v>0</v>
      </c>
      <c r="BE163" s="146">
        <f>IF(AZ163=5,G163,0)</f>
        <v>0</v>
      </c>
      <c r="CA163" s="170">
        <v>1</v>
      </c>
      <c r="CB163" s="170">
        <v>1</v>
      </c>
      <c r="CZ163" s="146">
        <v>0</v>
      </c>
    </row>
    <row r="164" spans="1:15" ht="12.75">
      <c r="A164" s="177"/>
      <c r="B164" s="179"/>
      <c r="C164" s="346" t="s">
        <v>87</v>
      </c>
      <c r="D164" s="347"/>
      <c r="E164" s="180">
        <v>0</v>
      </c>
      <c r="F164" s="181"/>
      <c r="G164" s="182"/>
      <c r="M164" s="178" t="s">
        <v>87</v>
      </c>
      <c r="O164" s="170"/>
    </row>
    <row r="165" spans="1:15" ht="12.75">
      <c r="A165" s="177"/>
      <c r="B165" s="179"/>
      <c r="C165" s="346" t="s">
        <v>211</v>
      </c>
      <c r="D165" s="347"/>
      <c r="E165" s="180">
        <v>231.77</v>
      </c>
      <c r="F165" s="181"/>
      <c r="G165" s="182"/>
      <c r="M165" s="178" t="s">
        <v>211</v>
      </c>
      <c r="O165" s="170"/>
    </row>
    <row r="166" spans="1:15" ht="12.75">
      <c r="A166" s="177"/>
      <c r="B166" s="179"/>
      <c r="C166" s="346" t="s">
        <v>212</v>
      </c>
      <c r="D166" s="347"/>
      <c r="E166" s="180">
        <v>231.37</v>
      </c>
      <c r="F166" s="181"/>
      <c r="G166" s="182"/>
      <c r="M166" s="178" t="s">
        <v>212</v>
      </c>
      <c r="O166" s="170"/>
    </row>
    <row r="167" spans="1:104" ht="12.75">
      <c r="A167" s="171">
        <v>31</v>
      </c>
      <c r="B167" s="172" t="s">
        <v>213</v>
      </c>
      <c r="C167" s="173" t="s">
        <v>214</v>
      </c>
      <c r="D167" s="174" t="s">
        <v>120</v>
      </c>
      <c r="E167" s="175">
        <v>89.476</v>
      </c>
      <c r="F167" s="175">
        <v>0</v>
      </c>
      <c r="G167" s="176">
        <f>E167*F167</f>
        <v>0</v>
      </c>
      <c r="O167" s="170">
        <v>2</v>
      </c>
      <c r="AA167" s="146">
        <v>1</v>
      </c>
      <c r="AB167" s="146">
        <v>1</v>
      </c>
      <c r="AC167" s="146">
        <v>1</v>
      </c>
      <c r="AZ167" s="146">
        <v>1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0">
        <v>1</v>
      </c>
      <c r="CB167" s="170">
        <v>1</v>
      </c>
      <c r="CZ167" s="146">
        <v>0</v>
      </c>
    </row>
    <row r="168" spans="1:15" ht="12.75">
      <c r="A168" s="177"/>
      <c r="B168" s="179"/>
      <c r="C168" s="346" t="s">
        <v>87</v>
      </c>
      <c r="D168" s="347"/>
      <c r="E168" s="180">
        <v>0</v>
      </c>
      <c r="F168" s="181"/>
      <c r="G168" s="182"/>
      <c r="M168" s="178" t="s">
        <v>87</v>
      </c>
      <c r="O168" s="170"/>
    </row>
    <row r="169" spans="1:15" ht="12.75">
      <c r="A169" s="177"/>
      <c r="B169" s="179"/>
      <c r="C169" s="346" t="s">
        <v>215</v>
      </c>
      <c r="D169" s="347"/>
      <c r="E169" s="180">
        <v>20.1</v>
      </c>
      <c r="F169" s="181"/>
      <c r="G169" s="182"/>
      <c r="M169" s="178" t="s">
        <v>215</v>
      </c>
      <c r="O169" s="170"/>
    </row>
    <row r="170" spans="1:15" ht="12.75">
      <c r="A170" s="177"/>
      <c r="B170" s="179"/>
      <c r="C170" s="346" t="s">
        <v>216</v>
      </c>
      <c r="D170" s="347"/>
      <c r="E170" s="180">
        <v>8.8</v>
      </c>
      <c r="F170" s="181"/>
      <c r="G170" s="182"/>
      <c r="M170" s="178" t="s">
        <v>216</v>
      </c>
      <c r="O170" s="170"/>
    </row>
    <row r="171" spans="1:15" ht="12.75">
      <c r="A171" s="177"/>
      <c r="B171" s="179"/>
      <c r="C171" s="346" t="s">
        <v>217</v>
      </c>
      <c r="D171" s="347"/>
      <c r="E171" s="180">
        <v>12.636</v>
      </c>
      <c r="F171" s="181"/>
      <c r="G171" s="182"/>
      <c r="M171" s="178" t="s">
        <v>217</v>
      </c>
      <c r="O171" s="170"/>
    </row>
    <row r="172" spans="1:15" ht="12.75">
      <c r="A172" s="177"/>
      <c r="B172" s="179"/>
      <c r="C172" s="346" t="s">
        <v>218</v>
      </c>
      <c r="D172" s="347"/>
      <c r="E172" s="180">
        <v>8.32</v>
      </c>
      <c r="F172" s="181"/>
      <c r="G172" s="182"/>
      <c r="M172" s="178" t="s">
        <v>218</v>
      </c>
      <c r="O172" s="170"/>
    </row>
    <row r="173" spans="1:15" ht="12.75">
      <c r="A173" s="177"/>
      <c r="B173" s="179"/>
      <c r="C173" s="346" t="s">
        <v>219</v>
      </c>
      <c r="D173" s="347"/>
      <c r="E173" s="180">
        <v>18.3</v>
      </c>
      <c r="F173" s="181"/>
      <c r="G173" s="182"/>
      <c r="M173" s="178" t="s">
        <v>219</v>
      </c>
      <c r="O173" s="170"/>
    </row>
    <row r="174" spans="1:15" ht="12.75">
      <c r="A174" s="177"/>
      <c r="B174" s="179"/>
      <c r="C174" s="346" t="s">
        <v>220</v>
      </c>
      <c r="D174" s="347"/>
      <c r="E174" s="180">
        <v>11.26</v>
      </c>
      <c r="F174" s="181"/>
      <c r="G174" s="182"/>
      <c r="M174" s="178" t="s">
        <v>220</v>
      </c>
      <c r="O174" s="170"/>
    </row>
    <row r="175" spans="1:15" ht="12.75">
      <c r="A175" s="177"/>
      <c r="B175" s="179"/>
      <c r="C175" s="346" t="s">
        <v>221</v>
      </c>
      <c r="D175" s="347"/>
      <c r="E175" s="180">
        <v>10.06</v>
      </c>
      <c r="F175" s="181"/>
      <c r="G175" s="182"/>
      <c r="M175" s="178" t="s">
        <v>221</v>
      </c>
      <c r="O175" s="170"/>
    </row>
    <row r="176" spans="1:104" ht="12.75">
      <c r="A176" s="171">
        <v>32</v>
      </c>
      <c r="B176" s="172" t="s">
        <v>222</v>
      </c>
      <c r="C176" s="173" t="s">
        <v>223</v>
      </c>
      <c r="D176" s="174" t="s">
        <v>86</v>
      </c>
      <c r="E176" s="175">
        <v>62.72</v>
      </c>
      <c r="F176" s="175">
        <v>0</v>
      </c>
      <c r="G176" s="176">
        <f>E176*F176</f>
        <v>0</v>
      </c>
      <c r="O176" s="170">
        <v>2</v>
      </c>
      <c r="AA176" s="146">
        <v>1</v>
      </c>
      <c r="AB176" s="146">
        <v>1</v>
      </c>
      <c r="AC176" s="146">
        <v>1</v>
      </c>
      <c r="AZ176" s="146">
        <v>1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0">
        <v>1</v>
      </c>
      <c r="CB176" s="170">
        <v>1</v>
      </c>
      <c r="CZ176" s="146">
        <v>0</v>
      </c>
    </row>
    <row r="177" spans="1:15" ht="12.75">
      <c r="A177" s="177"/>
      <c r="B177" s="179"/>
      <c r="C177" s="346" t="s">
        <v>87</v>
      </c>
      <c r="D177" s="347"/>
      <c r="E177" s="180">
        <v>0</v>
      </c>
      <c r="F177" s="181"/>
      <c r="G177" s="182"/>
      <c r="M177" s="178" t="s">
        <v>87</v>
      </c>
      <c r="O177" s="170"/>
    </row>
    <row r="178" spans="1:15" ht="12.75">
      <c r="A178" s="177"/>
      <c r="B178" s="179"/>
      <c r="C178" s="346" t="s">
        <v>224</v>
      </c>
      <c r="D178" s="347"/>
      <c r="E178" s="180">
        <v>31.56</v>
      </c>
      <c r="F178" s="181"/>
      <c r="G178" s="182"/>
      <c r="M178" s="178" t="s">
        <v>224</v>
      </c>
      <c r="O178" s="170"/>
    </row>
    <row r="179" spans="1:15" ht="12.75">
      <c r="A179" s="177"/>
      <c r="B179" s="179"/>
      <c r="C179" s="346" t="s">
        <v>225</v>
      </c>
      <c r="D179" s="347"/>
      <c r="E179" s="180">
        <v>31.16</v>
      </c>
      <c r="F179" s="181"/>
      <c r="G179" s="182"/>
      <c r="M179" s="178" t="s">
        <v>225</v>
      </c>
      <c r="O179" s="170"/>
    </row>
    <row r="180" spans="1:104" ht="12.75">
      <c r="A180" s="171">
        <v>33</v>
      </c>
      <c r="B180" s="172" t="s">
        <v>226</v>
      </c>
      <c r="C180" s="173" t="s">
        <v>227</v>
      </c>
      <c r="D180" s="174" t="s">
        <v>96</v>
      </c>
      <c r="E180" s="175">
        <v>38</v>
      </c>
      <c r="F180" s="175">
        <v>0</v>
      </c>
      <c r="G180" s="176">
        <f>E180*F180</f>
        <v>0</v>
      </c>
      <c r="O180" s="170">
        <v>2</v>
      </c>
      <c r="AA180" s="146">
        <v>1</v>
      </c>
      <c r="AB180" s="146">
        <v>1</v>
      </c>
      <c r="AC180" s="146">
        <v>1</v>
      </c>
      <c r="AZ180" s="146">
        <v>1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0">
        <v>1</v>
      </c>
      <c r="CB180" s="170">
        <v>1</v>
      </c>
      <c r="CZ180" s="146">
        <v>0</v>
      </c>
    </row>
    <row r="181" spans="1:15" ht="12.75">
      <c r="A181" s="177"/>
      <c r="B181" s="179"/>
      <c r="C181" s="346" t="s">
        <v>87</v>
      </c>
      <c r="D181" s="347"/>
      <c r="E181" s="180">
        <v>0</v>
      </c>
      <c r="F181" s="181"/>
      <c r="G181" s="182"/>
      <c r="M181" s="178" t="s">
        <v>87</v>
      </c>
      <c r="O181" s="170"/>
    </row>
    <row r="182" spans="1:15" ht="12.75">
      <c r="A182" s="177"/>
      <c r="B182" s="179"/>
      <c r="C182" s="346" t="s">
        <v>228</v>
      </c>
      <c r="D182" s="347"/>
      <c r="E182" s="180">
        <v>18</v>
      </c>
      <c r="F182" s="181"/>
      <c r="G182" s="182"/>
      <c r="M182" s="178" t="s">
        <v>228</v>
      </c>
      <c r="O182" s="170"/>
    </row>
    <row r="183" spans="1:15" ht="12.75">
      <c r="A183" s="177"/>
      <c r="B183" s="179"/>
      <c r="C183" s="346" t="s">
        <v>229</v>
      </c>
      <c r="D183" s="347"/>
      <c r="E183" s="180">
        <v>20</v>
      </c>
      <c r="F183" s="181"/>
      <c r="G183" s="182"/>
      <c r="M183" s="178" t="s">
        <v>229</v>
      </c>
      <c r="O183" s="170"/>
    </row>
    <row r="184" spans="1:104" ht="12.75">
      <c r="A184" s="171">
        <v>34</v>
      </c>
      <c r="B184" s="172" t="s">
        <v>230</v>
      </c>
      <c r="C184" s="173" t="s">
        <v>231</v>
      </c>
      <c r="D184" s="174" t="s">
        <v>86</v>
      </c>
      <c r="E184" s="175">
        <v>13.987</v>
      </c>
      <c r="F184" s="175">
        <v>0</v>
      </c>
      <c r="G184" s="176">
        <f>E184*F184</f>
        <v>0</v>
      </c>
      <c r="O184" s="170">
        <v>2</v>
      </c>
      <c r="AA184" s="146">
        <v>1</v>
      </c>
      <c r="AB184" s="146">
        <v>1</v>
      </c>
      <c r="AC184" s="146">
        <v>1</v>
      </c>
      <c r="AZ184" s="146">
        <v>1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0">
        <v>1</v>
      </c>
      <c r="CB184" s="170">
        <v>1</v>
      </c>
      <c r="CZ184" s="146">
        <v>0.00117</v>
      </c>
    </row>
    <row r="185" spans="1:15" ht="12.75">
      <c r="A185" s="177"/>
      <c r="B185" s="179"/>
      <c r="C185" s="346" t="s">
        <v>87</v>
      </c>
      <c r="D185" s="347"/>
      <c r="E185" s="180">
        <v>0</v>
      </c>
      <c r="F185" s="181"/>
      <c r="G185" s="182"/>
      <c r="M185" s="178" t="s">
        <v>87</v>
      </c>
      <c r="O185" s="170"/>
    </row>
    <row r="186" spans="1:15" ht="12.75">
      <c r="A186" s="177"/>
      <c r="B186" s="179"/>
      <c r="C186" s="346" t="s">
        <v>232</v>
      </c>
      <c r="D186" s="347"/>
      <c r="E186" s="180">
        <v>9.456</v>
      </c>
      <c r="F186" s="181"/>
      <c r="G186" s="182"/>
      <c r="M186" s="178" t="s">
        <v>232</v>
      </c>
      <c r="O186" s="170"/>
    </row>
    <row r="187" spans="1:15" ht="12.75">
      <c r="A187" s="177"/>
      <c r="B187" s="179"/>
      <c r="C187" s="346" t="s">
        <v>233</v>
      </c>
      <c r="D187" s="347"/>
      <c r="E187" s="180">
        <v>1.379</v>
      </c>
      <c r="F187" s="181"/>
      <c r="G187" s="182"/>
      <c r="M187" s="178" t="s">
        <v>233</v>
      </c>
      <c r="O187" s="170"/>
    </row>
    <row r="188" spans="1:15" ht="12.75">
      <c r="A188" s="177"/>
      <c r="B188" s="179"/>
      <c r="C188" s="346" t="s">
        <v>234</v>
      </c>
      <c r="D188" s="347"/>
      <c r="E188" s="180">
        <v>3.152</v>
      </c>
      <c r="F188" s="181"/>
      <c r="G188" s="182"/>
      <c r="M188" s="178" t="s">
        <v>234</v>
      </c>
      <c r="O188" s="170"/>
    </row>
    <row r="189" spans="1:104" ht="12.75">
      <c r="A189" s="171">
        <v>35</v>
      </c>
      <c r="B189" s="172" t="s">
        <v>235</v>
      </c>
      <c r="C189" s="173" t="s">
        <v>236</v>
      </c>
      <c r="D189" s="174" t="s">
        <v>86</v>
      </c>
      <c r="E189" s="175">
        <v>6.304</v>
      </c>
      <c r="F189" s="175">
        <v>0</v>
      </c>
      <c r="G189" s="176">
        <f>E189*F189</f>
        <v>0</v>
      </c>
      <c r="O189" s="170">
        <v>2</v>
      </c>
      <c r="AA189" s="146">
        <v>1</v>
      </c>
      <c r="AB189" s="146">
        <v>1</v>
      </c>
      <c r="AC189" s="146">
        <v>1</v>
      </c>
      <c r="AZ189" s="146">
        <v>1</v>
      </c>
      <c r="BA189" s="146">
        <f>IF(AZ189=1,G189,0)</f>
        <v>0</v>
      </c>
      <c r="BB189" s="146">
        <f>IF(AZ189=2,G189,0)</f>
        <v>0</v>
      </c>
      <c r="BC189" s="146">
        <f>IF(AZ189=3,G189,0)</f>
        <v>0</v>
      </c>
      <c r="BD189" s="146">
        <f>IF(AZ189=4,G189,0)</f>
        <v>0</v>
      </c>
      <c r="BE189" s="146">
        <f>IF(AZ189=5,G189,0)</f>
        <v>0</v>
      </c>
      <c r="CA189" s="170">
        <v>1</v>
      </c>
      <c r="CB189" s="170">
        <v>1</v>
      </c>
      <c r="CZ189" s="146">
        <v>0.001</v>
      </c>
    </row>
    <row r="190" spans="1:15" ht="12.75">
      <c r="A190" s="177"/>
      <c r="B190" s="179"/>
      <c r="C190" s="346" t="s">
        <v>87</v>
      </c>
      <c r="D190" s="347"/>
      <c r="E190" s="180">
        <v>0</v>
      </c>
      <c r="F190" s="181"/>
      <c r="G190" s="182"/>
      <c r="M190" s="178" t="s">
        <v>87</v>
      </c>
      <c r="O190" s="170"/>
    </row>
    <row r="191" spans="1:15" ht="12.75">
      <c r="A191" s="177"/>
      <c r="B191" s="179"/>
      <c r="C191" s="346" t="s">
        <v>237</v>
      </c>
      <c r="D191" s="347"/>
      <c r="E191" s="180">
        <v>6.304</v>
      </c>
      <c r="F191" s="181"/>
      <c r="G191" s="182"/>
      <c r="M191" s="178" t="s">
        <v>237</v>
      </c>
      <c r="O191" s="170"/>
    </row>
    <row r="192" spans="1:57" ht="12.75">
      <c r="A192" s="183"/>
      <c r="B192" s="184" t="s">
        <v>75</v>
      </c>
      <c r="C192" s="185" t="str">
        <f>CONCATENATE(B155," ",C155)</f>
        <v>96 Bourání konstrukcí</v>
      </c>
      <c r="D192" s="186"/>
      <c r="E192" s="187"/>
      <c r="F192" s="188"/>
      <c r="G192" s="189">
        <f>SUM(G155:G191)</f>
        <v>0</v>
      </c>
      <c r="O192" s="170">
        <v>4</v>
      </c>
      <c r="BA192" s="190">
        <f>SUM(BA155:BA191)</f>
        <v>0</v>
      </c>
      <c r="BB192" s="190">
        <f>SUM(BB155:BB191)</f>
        <v>0</v>
      </c>
      <c r="BC192" s="190">
        <f>SUM(BC155:BC191)</f>
        <v>0</v>
      </c>
      <c r="BD192" s="190">
        <f>SUM(BD155:BD191)</f>
        <v>0</v>
      </c>
      <c r="BE192" s="190">
        <f>SUM(BE155:BE191)</f>
        <v>0</v>
      </c>
    </row>
    <row r="193" spans="1:15" ht="12.75">
      <c r="A193" s="163" t="s">
        <v>73</v>
      </c>
      <c r="B193" s="164" t="s">
        <v>238</v>
      </c>
      <c r="C193" s="165" t="s">
        <v>239</v>
      </c>
      <c r="D193" s="166"/>
      <c r="E193" s="167"/>
      <c r="F193" s="167"/>
      <c r="G193" s="168"/>
      <c r="H193" s="169"/>
      <c r="I193" s="169"/>
      <c r="O193" s="170">
        <v>1</v>
      </c>
    </row>
    <row r="194" spans="1:104" ht="12.75">
      <c r="A194" s="171">
        <v>36</v>
      </c>
      <c r="B194" s="172" t="s">
        <v>240</v>
      </c>
      <c r="C194" s="173" t="s">
        <v>241</v>
      </c>
      <c r="D194" s="174" t="s">
        <v>86</v>
      </c>
      <c r="E194" s="175">
        <v>486.15</v>
      </c>
      <c r="F194" s="175">
        <v>0</v>
      </c>
      <c r="G194" s="176">
        <f>E194*F194</f>
        <v>0</v>
      </c>
      <c r="O194" s="170">
        <v>2</v>
      </c>
      <c r="AA194" s="146">
        <v>1</v>
      </c>
      <c r="AB194" s="146">
        <v>0</v>
      </c>
      <c r="AC194" s="146">
        <v>0</v>
      </c>
      <c r="AZ194" s="146">
        <v>1</v>
      </c>
      <c r="BA194" s="146">
        <f>IF(AZ194=1,G194,0)</f>
        <v>0</v>
      </c>
      <c r="BB194" s="146">
        <f>IF(AZ194=2,G194,0)</f>
        <v>0</v>
      </c>
      <c r="BC194" s="146">
        <f>IF(AZ194=3,G194,0)</f>
        <v>0</v>
      </c>
      <c r="BD194" s="146">
        <f>IF(AZ194=4,G194,0)</f>
        <v>0</v>
      </c>
      <c r="BE194" s="146">
        <f>IF(AZ194=5,G194,0)</f>
        <v>0</v>
      </c>
      <c r="CA194" s="170">
        <v>1</v>
      </c>
      <c r="CB194" s="170">
        <v>0</v>
      </c>
      <c r="CZ194" s="146">
        <v>0</v>
      </c>
    </row>
    <row r="195" spans="1:15" ht="12.75">
      <c r="A195" s="177"/>
      <c r="B195" s="179"/>
      <c r="C195" s="346" t="s">
        <v>87</v>
      </c>
      <c r="D195" s="347"/>
      <c r="E195" s="180">
        <v>0</v>
      </c>
      <c r="F195" s="181"/>
      <c r="G195" s="182"/>
      <c r="M195" s="178" t="s">
        <v>87</v>
      </c>
      <c r="O195" s="170"/>
    </row>
    <row r="196" spans="1:15" ht="12.75">
      <c r="A196" s="177"/>
      <c r="B196" s="179"/>
      <c r="C196" s="346" t="s">
        <v>242</v>
      </c>
      <c r="D196" s="347"/>
      <c r="E196" s="180">
        <v>243.28</v>
      </c>
      <c r="F196" s="181"/>
      <c r="G196" s="182"/>
      <c r="M196" s="178" t="s">
        <v>242</v>
      </c>
      <c r="O196" s="170"/>
    </row>
    <row r="197" spans="1:15" ht="12.75">
      <c r="A197" s="177"/>
      <c r="B197" s="179"/>
      <c r="C197" s="346" t="s">
        <v>243</v>
      </c>
      <c r="D197" s="347"/>
      <c r="E197" s="180">
        <v>242.87</v>
      </c>
      <c r="F197" s="181"/>
      <c r="G197" s="182"/>
      <c r="M197" s="178" t="s">
        <v>243</v>
      </c>
      <c r="O197" s="170"/>
    </row>
    <row r="198" spans="1:104" ht="12.75">
      <c r="A198" s="171">
        <v>37</v>
      </c>
      <c r="B198" s="172" t="s">
        <v>244</v>
      </c>
      <c r="C198" s="173" t="s">
        <v>245</v>
      </c>
      <c r="D198" s="174" t="s">
        <v>86</v>
      </c>
      <c r="E198" s="175">
        <v>1498.8252</v>
      </c>
      <c r="F198" s="175">
        <v>0</v>
      </c>
      <c r="G198" s="176">
        <f>E198*F198</f>
        <v>0</v>
      </c>
      <c r="O198" s="170">
        <v>2</v>
      </c>
      <c r="AA198" s="146">
        <v>1</v>
      </c>
      <c r="AB198" s="146">
        <v>1</v>
      </c>
      <c r="AC198" s="146">
        <v>1</v>
      </c>
      <c r="AZ198" s="146">
        <v>1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0">
        <v>1</v>
      </c>
      <c r="CB198" s="170">
        <v>1</v>
      </c>
      <c r="CZ198" s="146">
        <v>0</v>
      </c>
    </row>
    <row r="199" spans="1:15" ht="12.75">
      <c r="A199" s="177"/>
      <c r="B199" s="179"/>
      <c r="C199" s="346" t="s">
        <v>87</v>
      </c>
      <c r="D199" s="347"/>
      <c r="E199" s="180">
        <v>0</v>
      </c>
      <c r="F199" s="181"/>
      <c r="G199" s="182"/>
      <c r="M199" s="178" t="s">
        <v>87</v>
      </c>
      <c r="O199" s="170"/>
    </row>
    <row r="200" spans="1:15" ht="12.75">
      <c r="A200" s="177"/>
      <c r="B200" s="179"/>
      <c r="C200" s="346" t="s">
        <v>129</v>
      </c>
      <c r="D200" s="347"/>
      <c r="E200" s="180">
        <v>46.6756</v>
      </c>
      <c r="F200" s="181"/>
      <c r="G200" s="182"/>
      <c r="M200" s="178" t="s">
        <v>129</v>
      </c>
      <c r="O200" s="170"/>
    </row>
    <row r="201" spans="1:15" ht="12.75">
      <c r="A201" s="177"/>
      <c r="B201" s="179"/>
      <c r="C201" s="346" t="s">
        <v>130</v>
      </c>
      <c r="D201" s="347"/>
      <c r="E201" s="180">
        <v>24.1942</v>
      </c>
      <c r="F201" s="181"/>
      <c r="G201" s="182"/>
      <c r="M201" s="178" t="s">
        <v>130</v>
      </c>
      <c r="O201" s="170"/>
    </row>
    <row r="202" spans="1:15" ht="12.75">
      <c r="A202" s="177"/>
      <c r="B202" s="179"/>
      <c r="C202" s="346" t="s">
        <v>131</v>
      </c>
      <c r="D202" s="347"/>
      <c r="E202" s="180">
        <v>35.316</v>
      </c>
      <c r="F202" s="181"/>
      <c r="G202" s="182"/>
      <c r="M202" s="178" t="s">
        <v>131</v>
      </c>
      <c r="O202" s="170"/>
    </row>
    <row r="203" spans="1:15" ht="12.75">
      <c r="A203" s="177"/>
      <c r="B203" s="179"/>
      <c r="C203" s="346" t="s">
        <v>132</v>
      </c>
      <c r="D203" s="347"/>
      <c r="E203" s="180">
        <v>65.6324</v>
      </c>
      <c r="F203" s="181"/>
      <c r="G203" s="182"/>
      <c r="M203" s="178" t="s">
        <v>132</v>
      </c>
      <c r="O203" s="170"/>
    </row>
    <row r="204" spans="1:15" ht="12.75">
      <c r="A204" s="177"/>
      <c r="B204" s="179"/>
      <c r="C204" s="346" t="s">
        <v>133</v>
      </c>
      <c r="D204" s="347"/>
      <c r="E204" s="180">
        <v>167.152</v>
      </c>
      <c r="F204" s="181"/>
      <c r="G204" s="182"/>
      <c r="M204" s="178" t="s">
        <v>133</v>
      </c>
      <c r="O204" s="170"/>
    </row>
    <row r="205" spans="1:15" ht="12.75">
      <c r="A205" s="177"/>
      <c r="B205" s="179"/>
      <c r="C205" s="346" t="s">
        <v>134</v>
      </c>
      <c r="D205" s="347"/>
      <c r="E205" s="180">
        <v>153.3024</v>
      </c>
      <c r="F205" s="181"/>
      <c r="G205" s="182"/>
      <c r="M205" s="178" t="s">
        <v>134</v>
      </c>
      <c r="O205" s="170"/>
    </row>
    <row r="206" spans="1:15" ht="12.75">
      <c r="A206" s="177"/>
      <c r="B206" s="179"/>
      <c r="C206" s="346" t="s">
        <v>135</v>
      </c>
      <c r="D206" s="347"/>
      <c r="E206" s="180">
        <v>454.248</v>
      </c>
      <c r="F206" s="181"/>
      <c r="G206" s="182"/>
      <c r="M206" s="178" t="s">
        <v>135</v>
      </c>
      <c r="O206" s="170"/>
    </row>
    <row r="207" spans="1:15" ht="12.75">
      <c r="A207" s="177"/>
      <c r="B207" s="179"/>
      <c r="C207" s="346" t="s">
        <v>136</v>
      </c>
      <c r="D207" s="347"/>
      <c r="E207" s="180">
        <v>150.5776</v>
      </c>
      <c r="F207" s="181"/>
      <c r="G207" s="182"/>
      <c r="M207" s="178" t="s">
        <v>136</v>
      </c>
      <c r="O207" s="170"/>
    </row>
    <row r="208" spans="1:15" ht="12.75">
      <c r="A208" s="177"/>
      <c r="B208" s="179"/>
      <c r="C208" s="346" t="s">
        <v>137</v>
      </c>
      <c r="D208" s="347"/>
      <c r="E208" s="180">
        <v>93.906</v>
      </c>
      <c r="F208" s="181"/>
      <c r="G208" s="182"/>
      <c r="M208" s="178" t="s">
        <v>137</v>
      </c>
      <c r="O208" s="170"/>
    </row>
    <row r="209" spans="1:15" ht="12.75">
      <c r="A209" s="177"/>
      <c r="B209" s="179"/>
      <c r="C209" s="346" t="s">
        <v>138</v>
      </c>
      <c r="D209" s="347"/>
      <c r="E209" s="180">
        <v>30.778</v>
      </c>
      <c r="F209" s="181"/>
      <c r="G209" s="182"/>
      <c r="M209" s="178" t="s">
        <v>138</v>
      </c>
      <c r="O209" s="170"/>
    </row>
    <row r="210" spans="1:15" ht="12.75">
      <c r="A210" s="177"/>
      <c r="B210" s="179"/>
      <c r="C210" s="346" t="s">
        <v>139</v>
      </c>
      <c r="D210" s="347"/>
      <c r="E210" s="180">
        <v>195.672</v>
      </c>
      <c r="F210" s="181"/>
      <c r="G210" s="182"/>
      <c r="M210" s="178" t="s">
        <v>139</v>
      </c>
      <c r="O210" s="170"/>
    </row>
    <row r="211" spans="1:15" ht="22.5">
      <c r="A211" s="177"/>
      <c r="B211" s="179"/>
      <c r="C211" s="346" t="s">
        <v>140</v>
      </c>
      <c r="D211" s="347"/>
      <c r="E211" s="180">
        <v>50.0398</v>
      </c>
      <c r="F211" s="181"/>
      <c r="G211" s="182"/>
      <c r="M211" s="178" t="s">
        <v>140</v>
      </c>
      <c r="O211" s="170"/>
    </row>
    <row r="212" spans="1:15" ht="12.75">
      <c r="A212" s="177"/>
      <c r="B212" s="179"/>
      <c r="C212" s="346" t="s">
        <v>141</v>
      </c>
      <c r="D212" s="347"/>
      <c r="E212" s="180">
        <v>20.042</v>
      </c>
      <c r="F212" s="181"/>
      <c r="G212" s="182"/>
      <c r="M212" s="178" t="s">
        <v>141</v>
      </c>
      <c r="O212" s="170"/>
    </row>
    <row r="213" spans="1:15" ht="12.75">
      <c r="A213" s="177"/>
      <c r="B213" s="179"/>
      <c r="C213" s="346" t="s">
        <v>142</v>
      </c>
      <c r="D213" s="347"/>
      <c r="E213" s="180">
        <v>11.2892</v>
      </c>
      <c r="F213" s="181"/>
      <c r="G213" s="182"/>
      <c r="M213" s="178" t="s">
        <v>142</v>
      </c>
      <c r="O213" s="170"/>
    </row>
    <row r="214" spans="1:104" ht="12.75">
      <c r="A214" s="171">
        <v>38</v>
      </c>
      <c r="B214" s="172" t="s">
        <v>246</v>
      </c>
      <c r="C214" s="173" t="s">
        <v>247</v>
      </c>
      <c r="D214" s="174" t="s">
        <v>86</v>
      </c>
      <c r="E214" s="175">
        <v>41.057</v>
      </c>
      <c r="F214" s="175">
        <v>0</v>
      </c>
      <c r="G214" s="176">
        <f>E214*F214</f>
        <v>0</v>
      </c>
      <c r="O214" s="170">
        <v>2</v>
      </c>
      <c r="AA214" s="146">
        <v>1</v>
      </c>
      <c r="AB214" s="146">
        <v>1</v>
      </c>
      <c r="AC214" s="146">
        <v>1</v>
      </c>
      <c r="AZ214" s="146">
        <v>1</v>
      </c>
      <c r="BA214" s="146">
        <f>IF(AZ214=1,G214,0)</f>
        <v>0</v>
      </c>
      <c r="BB214" s="146">
        <f>IF(AZ214=2,G214,0)</f>
        <v>0</v>
      </c>
      <c r="BC214" s="146">
        <f>IF(AZ214=3,G214,0)</f>
        <v>0</v>
      </c>
      <c r="BD214" s="146">
        <f>IF(AZ214=4,G214,0)</f>
        <v>0</v>
      </c>
      <c r="BE214" s="146">
        <f>IF(AZ214=5,G214,0)</f>
        <v>0</v>
      </c>
      <c r="CA214" s="170">
        <v>1</v>
      </c>
      <c r="CB214" s="170">
        <v>1</v>
      </c>
      <c r="CZ214" s="146">
        <v>0</v>
      </c>
    </row>
    <row r="215" spans="1:15" ht="12.75">
      <c r="A215" s="177"/>
      <c r="B215" s="179"/>
      <c r="C215" s="346" t="s">
        <v>87</v>
      </c>
      <c r="D215" s="347"/>
      <c r="E215" s="180">
        <v>0</v>
      </c>
      <c r="F215" s="181"/>
      <c r="G215" s="182"/>
      <c r="M215" s="178" t="s">
        <v>87</v>
      </c>
      <c r="O215" s="170"/>
    </row>
    <row r="216" spans="1:15" ht="12.75">
      <c r="A216" s="177"/>
      <c r="B216" s="179"/>
      <c r="C216" s="346" t="s">
        <v>248</v>
      </c>
      <c r="D216" s="347"/>
      <c r="E216" s="180">
        <v>3.42</v>
      </c>
      <c r="F216" s="181"/>
      <c r="G216" s="182"/>
      <c r="M216" s="178" t="s">
        <v>248</v>
      </c>
      <c r="O216" s="170"/>
    </row>
    <row r="217" spans="1:15" ht="12.75">
      <c r="A217" s="177"/>
      <c r="B217" s="179"/>
      <c r="C217" s="346" t="s">
        <v>249</v>
      </c>
      <c r="D217" s="347"/>
      <c r="E217" s="180">
        <v>19.811</v>
      </c>
      <c r="F217" s="181"/>
      <c r="G217" s="182"/>
      <c r="M217" s="178" t="s">
        <v>249</v>
      </c>
      <c r="O217" s="170"/>
    </row>
    <row r="218" spans="1:15" ht="12.75">
      <c r="A218" s="177"/>
      <c r="B218" s="179"/>
      <c r="C218" s="346" t="s">
        <v>250</v>
      </c>
      <c r="D218" s="347"/>
      <c r="E218" s="180">
        <v>4.2</v>
      </c>
      <c r="F218" s="181"/>
      <c r="G218" s="182"/>
      <c r="M218" s="178" t="s">
        <v>250</v>
      </c>
      <c r="O218" s="170"/>
    </row>
    <row r="219" spans="1:15" ht="12.75">
      <c r="A219" s="177"/>
      <c r="B219" s="179"/>
      <c r="C219" s="346" t="s">
        <v>251</v>
      </c>
      <c r="D219" s="347"/>
      <c r="E219" s="180">
        <v>13.626</v>
      </c>
      <c r="F219" s="181"/>
      <c r="G219" s="182"/>
      <c r="M219" s="178" t="s">
        <v>251</v>
      </c>
      <c r="O219" s="170"/>
    </row>
    <row r="220" spans="1:57" ht="12.75">
      <c r="A220" s="183"/>
      <c r="B220" s="184" t="s">
        <v>75</v>
      </c>
      <c r="C220" s="185" t="str">
        <f>CONCATENATE(B193," ",C193)</f>
        <v>97 Prorážení otvorů</v>
      </c>
      <c r="D220" s="186"/>
      <c r="E220" s="187"/>
      <c r="F220" s="188"/>
      <c r="G220" s="189">
        <f>SUM(G193:G219)</f>
        <v>0</v>
      </c>
      <c r="O220" s="170">
        <v>4</v>
      </c>
      <c r="BA220" s="190">
        <f>SUM(BA193:BA219)</f>
        <v>0</v>
      </c>
      <c r="BB220" s="190">
        <f>SUM(BB193:BB219)</f>
        <v>0</v>
      </c>
      <c r="BC220" s="190">
        <f>SUM(BC193:BC219)</f>
        <v>0</v>
      </c>
      <c r="BD220" s="190">
        <f>SUM(BD193:BD219)</f>
        <v>0</v>
      </c>
      <c r="BE220" s="190">
        <f>SUM(BE193:BE219)</f>
        <v>0</v>
      </c>
    </row>
    <row r="221" spans="1:15" ht="12.75">
      <c r="A221" s="163" t="s">
        <v>73</v>
      </c>
      <c r="B221" s="164" t="s">
        <v>252</v>
      </c>
      <c r="C221" s="165" t="s">
        <v>253</v>
      </c>
      <c r="D221" s="166"/>
      <c r="E221" s="167"/>
      <c r="F221" s="167"/>
      <c r="G221" s="168"/>
      <c r="H221" s="169"/>
      <c r="I221" s="169"/>
      <c r="O221" s="170">
        <v>1</v>
      </c>
    </row>
    <row r="222" spans="1:104" ht="12.75">
      <c r="A222" s="171">
        <v>39</v>
      </c>
      <c r="B222" s="172" t="s">
        <v>254</v>
      </c>
      <c r="C222" s="173" t="s">
        <v>255</v>
      </c>
      <c r="D222" s="174" t="s">
        <v>256</v>
      </c>
      <c r="E222" s="175">
        <v>42.251868982</v>
      </c>
      <c r="F222" s="175">
        <v>0</v>
      </c>
      <c r="G222" s="176">
        <f>E222*F222</f>
        <v>0</v>
      </c>
      <c r="O222" s="170">
        <v>2</v>
      </c>
      <c r="AA222" s="146">
        <v>7</v>
      </c>
      <c r="AB222" s="146">
        <v>1</v>
      </c>
      <c r="AC222" s="146">
        <v>2</v>
      </c>
      <c r="AZ222" s="146">
        <v>1</v>
      </c>
      <c r="BA222" s="146">
        <f>IF(AZ222=1,G222,0)</f>
        <v>0</v>
      </c>
      <c r="BB222" s="146">
        <f>IF(AZ222=2,G222,0)</f>
        <v>0</v>
      </c>
      <c r="BC222" s="146">
        <f>IF(AZ222=3,G222,0)</f>
        <v>0</v>
      </c>
      <c r="BD222" s="146">
        <f>IF(AZ222=4,G222,0)</f>
        <v>0</v>
      </c>
      <c r="BE222" s="146">
        <f>IF(AZ222=5,G222,0)</f>
        <v>0</v>
      </c>
      <c r="CA222" s="170">
        <v>7</v>
      </c>
      <c r="CB222" s="170">
        <v>1</v>
      </c>
      <c r="CZ222" s="146">
        <v>0</v>
      </c>
    </row>
    <row r="223" spans="1:57" ht="12.75">
      <c r="A223" s="183"/>
      <c r="B223" s="184" t="s">
        <v>75</v>
      </c>
      <c r="C223" s="185" t="str">
        <f>CONCATENATE(B221," ",C221)</f>
        <v>99 Staveništní přesun hmot</v>
      </c>
      <c r="D223" s="186"/>
      <c r="E223" s="187"/>
      <c r="F223" s="188"/>
      <c r="G223" s="189">
        <f>SUM(G221:G222)</f>
        <v>0</v>
      </c>
      <c r="O223" s="170">
        <v>4</v>
      </c>
      <c r="BA223" s="190">
        <f>SUM(BA221:BA222)</f>
        <v>0</v>
      </c>
      <c r="BB223" s="190">
        <f>SUM(BB221:BB222)</f>
        <v>0</v>
      </c>
      <c r="BC223" s="190">
        <f>SUM(BC221:BC222)</f>
        <v>0</v>
      </c>
      <c r="BD223" s="190">
        <f>SUM(BD221:BD222)</f>
        <v>0</v>
      </c>
      <c r="BE223" s="190">
        <f>SUM(BE221:BE222)</f>
        <v>0</v>
      </c>
    </row>
    <row r="224" spans="1:15" ht="12.75">
      <c r="A224" s="163" t="s">
        <v>73</v>
      </c>
      <c r="B224" s="164" t="s">
        <v>257</v>
      </c>
      <c r="C224" s="165" t="s">
        <v>258</v>
      </c>
      <c r="D224" s="166"/>
      <c r="E224" s="167"/>
      <c r="F224" s="167"/>
      <c r="G224" s="168"/>
      <c r="H224" s="169"/>
      <c r="I224" s="169"/>
      <c r="O224" s="170">
        <v>1</v>
      </c>
    </row>
    <row r="225" spans="1:104" ht="12.75">
      <c r="A225" s="171">
        <v>40</v>
      </c>
      <c r="B225" s="172" t="s">
        <v>259</v>
      </c>
      <c r="C225" s="173" t="s">
        <v>260</v>
      </c>
      <c r="D225" s="174" t="s">
        <v>86</v>
      </c>
      <c r="E225" s="175">
        <v>174.621</v>
      </c>
      <c r="F225" s="175">
        <v>0</v>
      </c>
      <c r="G225" s="176">
        <f>E225*F225</f>
        <v>0</v>
      </c>
      <c r="O225" s="170">
        <v>2</v>
      </c>
      <c r="AA225" s="146">
        <v>1</v>
      </c>
      <c r="AB225" s="146">
        <v>7</v>
      </c>
      <c r="AC225" s="146">
        <v>7</v>
      </c>
      <c r="AZ225" s="146">
        <v>2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0">
        <v>1</v>
      </c>
      <c r="CB225" s="170">
        <v>7</v>
      </c>
      <c r="CZ225" s="146">
        <v>0.00021</v>
      </c>
    </row>
    <row r="226" spans="1:15" ht="12.75">
      <c r="A226" s="177"/>
      <c r="B226" s="179"/>
      <c r="C226" s="346" t="s">
        <v>87</v>
      </c>
      <c r="D226" s="347"/>
      <c r="E226" s="180">
        <v>0</v>
      </c>
      <c r="F226" s="181"/>
      <c r="G226" s="182"/>
      <c r="M226" s="178" t="s">
        <v>87</v>
      </c>
      <c r="O226" s="170"/>
    </row>
    <row r="227" spans="1:15" ht="12.75">
      <c r="A227" s="177"/>
      <c r="B227" s="179"/>
      <c r="C227" s="346" t="s">
        <v>157</v>
      </c>
      <c r="D227" s="347"/>
      <c r="E227" s="180">
        <v>0</v>
      </c>
      <c r="F227" s="181"/>
      <c r="G227" s="182"/>
      <c r="M227" s="178" t="s">
        <v>157</v>
      </c>
      <c r="O227" s="170"/>
    </row>
    <row r="228" spans="1:15" ht="12.75">
      <c r="A228" s="177"/>
      <c r="B228" s="179"/>
      <c r="C228" s="346" t="s">
        <v>261</v>
      </c>
      <c r="D228" s="347"/>
      <c r="E228" s="180">
        <v>0</v>
      </c>
      <c r="F228" s="181"/>
      <c r="G228" s="182"/>
      <c r="M228" s="178" t="s">
        <v>261</v>
      </c>
      <c r="O228" s="170"/>
    </row>
    <row r="229" spans="1:15" ht="12.75">
      <c r="A229" s="177"/>
      <c r="B229" s="179"/>
      <c r="C229" s="346" t="s">
        <v>158</v>
      </c>
      <c r="D229" s="347"/>
      <c r="E229" s="180">
        <v>31.72</v>
      </c>
      <c r="F229" s="181"/>
      <c r="G229" s="182"/>
      <c r="M229" s="178" t="s">
        <v>158</v>
      </c>
      <c r="O229" s="170"/>
    </row>
    <row r="230" spans="1:15" ht="12.75">
      <c r="A230" s="177"/>
      <c r="B230" s="179"/>
      <c r="C230" s="346" t="s">
        <v>159</v>
      </c>
      <c r="D230" s="347"/>
      <c r="E230" s="180">
        <v>24.57</v>
      </c>
      <c r="F230" s="181"/>
      <c r="G230" s="182"/>
      <c r="M230" s="178" t="s">
        <v>159</v>
      </c>
      <c r="O230" s="170"/>
    </row>
    <row r="231" spans="1:15" ht="12.75">
      <c r="A231" s="177"/>
      <c r="B231" s="179"/>
      <c r="C231" s="346" t="s">
        <v>262</v>
      </c>
      <c r="D231" s="347"/>
      <c r="E231" s="180">
        <v>0</v>
      </c>
      <c r="F231" s="181"/>
      <c r="G231" s="182"/>
      <c r="M231" s="178" t="s">
        <v>262</v>
      </c>
      <c r="O231" s="170"/>
    </row>
    <row r="232" spans="1:15" ht="12.75">
      <c r="A232" s="177"/>
      <c r="B232" s="179"/>
      <c r="C232" s="346" t="s">
        <v>263</v>
      </c>
      <c r="D232" s="347"/>
      <c r="E232" s="180">
        <v>1.071</v>
      </c>
      <c r="F232" s="181"/>
      <c r="G232" s="182"/>
      <c r="M232" s="178" t="s">
        <v>263</v>
      </c>
      <c r="O232" s="170"/>
    </row>
    <row r="233" spans="1:15" ht="12.75">
      <c r="A233" s="177"/>
      <c r="B233" s="179"/>
      <c r="C233" s="346" t="s">
        <v>264</v>
      </c>
      <c r="D233" s="347"/>
      <c r="E233" s="180">
        <v>0</v>
      </c>
      <c r="F233" s="181"/>
      <c r="G233" s="182"/>
      <c r="M233" s="178" t="s">
        <v>264</v>
      </c>
      <c r="O233" s="170"/>
    </row>
    <row r="234" spans="1:15" ht="12.75">
      <c r="A234" s="177"/>
      <c r="B234" s="179"/>
      <c r="C234" s="346" t="s">
        <v>265</v>
      </c>
      <c r="D234" s="347"/>
      <c r="E234" s="180">
        <v>1.872</v>
      </c>
      <c r="F234" s="181"/>
      <c r="G234" s="182"/>
      <c r="M234" s="178" t="s">
        <v>265</v>
      </c>
      <c r="O234" s="170"/>
    </row>
    <row r="235" spans="1:15" ht="12.75">
      <c r="A235" s="177"/>
      <c r="B235" s="179"/>
      <c r="C235" s="346" t="s">
        <v>266</v>
      </c>
      <c r="D235" s="347"/>
      <c r="E235" s="180">
        <v>32.1</v>
      </c>
      <c r="F235" s="181"/>
      <c r="G235" s="182"/>
      <c r="M235" s="178" t="s">
        <v>266</v>
      </c>
      <c r="O235" s="170"/>
    </row>
    <row r="236" spans="1:15" ht="12.75">
      <c r="A236" s="177"/>
      <c r="B236" s="179"/>
      <c r="C236" s="346" t="s">
        <v>267</v>
      </c>
      <c r="D236" s="347"/>
      <c r="E236" s="180">
        <v>3.894</v>
      </c>
      <c r="F236" s="181"/>
      <c r="G236" s="182"/>
      <c r="M236" s="178" t="s">
        <v>267</v>
      </c>
      <c r="O236" s="170"/>
    </row>
    <row r="237" spans="1:15" ht="12.75">
      <c r="A237" s="177"/>
      <c r="B237" s="179"/>
      <c r="C237" s="346" t="s">
        <v>268</v>
      </c>
      <c r="D237" s="347"/>
      <c r="E237" s="180">
        <v>67.32</v>
      </c>
      <c r="F237" s="181"/>
      <c r="G237" s="182"/>
      <c r="M237" s="178" t="s">
        <v>268</v>
      </c>
      <c r="O237" s="170"/>
    </row>
    <row r="238" spans="1:15" ht="12.75">
      <c r="A238" s="177"/>
      <c r="B238" s="179"/>
      <c r="C238" s="346" t="s">
        <v>269</v>
      </c>
      <c r="D238" s="347"/>
      <c r="E238" s="180">
        <v>0.754</v>
      </c>
      <c r="F238" s="181"/>
      <c r="G238" s="182"/>
      <c r="M238" s="178" t="s">
        <v>269</v>
      </c>
      <c r="O238" s="170"/>
    </row>
    <row r="239" spans="1:15" ht="12.75">
      <c r="A239" s="177"/>
      <c r="B239" s="179"/>
      <c r="C239" s="346" t="s">
        <v>270</v>
      </c>
      <c r="D239" s="347"/>
      <c r="E239" s="180">
        <v>11.32</v>
      </c>
      <c r="F239" s="181"/>
      <c r="G239" s="182"/>
      <c r="M239" s="178" t="s">
        <v>270</v>
      </c>
      <c r="O239" s="170"/>
    </row>
    <row r="240" spans="1:104" ht="12.75">
      <c r="A240" s="171">
        <v>41</v>
      </c>
      <c r="B240" s="172" t="s">
        <v>271</v>
      </c>
      <c r="C240" s="173" t="s">
        <v>272</v>
      </c>
      <c r="D240" s="174" t="s">
        <v>86</v>
      </c>
      <c r="E240" s="175">
        <v>118.331</v>
      </c>
      <c r="F240" s="175">
        <v>0</v>
      </c>
      <c r="G240" s="176">
        <f>E240*F240</f>
        <v>0</v>
      </c>
      <c r="O240" s="170">
        <v>2</v>
      </c>
      <c r="AA240" s="146">
        <v>1</v>
      </c>
      <c r="AB240" s="146">
        <v>7</v>
      </c>
      <c r="AC240" s="146">
        <v>7</v>
      </c>
      <c r="AZ240" s="146">
        <v>2</v>
      </c>
      <c r="BA240" s="146">
        <f>IF(AZ240=1,G240,0)</f>
        <v>0</v>
      </c>
      <c r="BB240" s="146">
        <f>IF(AZ240=2,G240,0)</f>
        <v>0</v>
      </c>
      <c r="BC240" s="146">
        <f>IF(AZ240=3,G240,0)</f>
        <v>0</v>
      </c>
      <c r="BD240" s="146">
        <f>IF(AZ240=4,G240,0)</f>
        <v>0</v>
      </c>
      <c r="BE240" s="146">
        <f>IF(AZ240=5,G240,0)</f>
        <v>0</v>
      </c>
      <c r="CA240" s="170">
        <v>1</v>
      </c>
      <c r="CB240" s="170">
        <v>7</v>
      </c>
      <c r="CZ240" s="146">
        <v>0.00126</v>
      </c>
    </row>
    <row r="241" spans="1:15" ht="12.75">
      <c r="A241" s="177"/>
      <c r="B241" s="179"/>
      <c r="C241" s="346" t="s">
        <v>87</v>
      </c>
      <c r="D241" s="347"/>
      <c r="E241" s="180">
        <v>0</v>
      </c>
      <c r="F241" s="181"/>
      <c r="G241" s="182"/>
      <c r="M241" s="178" t="s">
        <v>87</v>
      </c>
      <c r="O241" s="170"/>
    </row>
    <row r="242" spans="1:15" ht="12.75">
      <c r="A242" s="177"/>
      <c r="B242" s="179"/>
      <c r="C242" s="346" t="s">
        <v>262</v>
      </c>
      <c r="D242" s="347"/>
      <c r="E242" s="180">
        <v>0</v>
      </c>
      <c r="F242" s="181"/>
      <c r="G242" s="182"/>
      <c r="M242" s="178" t="s">
        <v>262</v>
      </c>
      <c r="O242" s="170"/>
    </row>
    <row r="243" spans="1:15" ht="12.75">
      <c r="A243" s="177"/>
      <c r="B243" s="179"/>
      <c r="C243" s="346" t="s">
        <v>263</v>
      </c>
      <c r="D243" s="347"/>
      <c r="E243" s="180">
        <v>1.071</v>
      </c>
      <c r="F243" s="181"/>
      <c r="G243" s="182"/>
      <c r="M243" s="178" t="s">
        <v>263</v>
      </c>
      <c r="O243" s="170"/>
    </row>
    <row r="244" spans="1:15" ht="12.75">
      <c r="A244" s="177"/>
      <c r="B244" s="179"/>
      <c r="C244" s="346" t="s">
        <v>264</v>
      </c>
      <c r="D244" s="347"/>
      <c r="E244" s="180">
        <v>0</v>
      </c>
      <c r="F244" s="181"/>
      <c r="G244" s="182"/>
      <c r="M244" s="178" t="s">
        <v>264</v>
      </c>
      <c r="O244" s="170"/>
    </row>
    <row r="245" spans="1:15" ht="12.75">
      <c r="A245" s="177"/>
      <c r="B245" s="179"/>
      <c r="C245" s="346" t="s">
        <v>265</v>
      </c>
      <c r="D245" s="347"/>
      <c r="E245" s="180">
        <v>1.872</v>
      </c>
      <c r="F245" s="181"/>
      <c r="G245" s="182"/>
      <c r="M245" s="178" t="s">
        <v>265</v>
      </c>
      <c r="O245" s="170"/>
    </row>
    <row r="246" spans="1:15" ht="12.75">
      <c r="A246" s="177"/>
      <c r="B246" s="179"/>
      <c r="C246" s="346" t="s">
        <v>266</v>
      </c>
      <c r="D246" s="347"/>
      <c r="E246" s="180">
        <v>32.1</v>
      </c>
      <c r="F246" s="181"/>
      <c r="G246" s="182"/>
      <c r="M246" s="178" t="s">
        <v>266</v>
      </c>
      <c r="O246" s="170"/>
    </row>
    <row r="247" spans="1:15" ht="12.75">
      <c r="A247" s="177"/>
      <c r="B247" s="179"/>
      <c r="C247" s="346" t="s">
        <v>267</v>
      </c>
      <c r="D247" s="347"/>
      <c r="E247" s="180">
        <v>3.894</v>
      </c>
      <c r="F247" s="181"/>
      <c r="G247" s="182"/>
      <c r="M247" s="178" t="s">
        <v>267</v>
      </c>
      <c r="O247" s="170"/>
    </row>
    <row r="248" spans="1:15" ht="12.75">
      <c r="A248" s="177"/>
      <c r="B248" s="179"/>
      <c r="C248" s="346" t="s">
        <v>268</v>
      </c>
      <c r="D248" s="347"/>
      <c r="E248" s="180">
        <v>67.32</v>
      </c>
      <c r="F248" s="181"/>
      <c r="G248" s="182"/>
      <c r="M248" s="178" t="s">
        <v>268</v>
      </c>
      <c r="O248" s="170"/>
    </row>
    <row r="249" spans="1:15" ht="12.75">
      <c r="A249" s="177"/>
      <c r="B249" s="179"/>
      <c r="C249" s="346" t="s">
        <v>269</v>
      </c>
      <c r="D249" s="347"/>
      <c r="E249" s="180">
        <v>0.754</v>
      </c>
      <c r="F249" s="181"/>
      <c r="G249" s="182"/>
      <c r="M249" s="178" t="s">
        <v>269</v>
      </c>
      <c r="O249" s="170"/>
    </row>
    <row r="250" spans="1:15" ht="12.75">
      <c r="A250" s="177"/>
      <c r="B250" s="179"/>
      <c r="C250" s="346" t="s">
        <v>270</v>
      </c>
      <c r="D250" s="347"/>
      <c r="E250" s="180">
        <v>11.32</v>
      </c>
      <c r="F250" s="181"/>
      <c r="G250" s="182"/>
      <c r="M250" s="178" t="s">
        <v>270</v>
      </c>
      <c r="O250" s="170"/>
    </row>
    <row r="251" spans="1:104" ht="12.75">
      <c r="A251" s="171">
        <v>42</v>
      </c>
      <c r="B251" s="172" t="s">
        <v>273</v>
      </c>
      <c r="C251" s="173" t="s">
        <v>274</v>
      </c>
      <c r="D251" s="174" t="s">
        <v>86</v>
      </c>
      <c r="E251" s="175">
        <v>56.29</v>
      </c>
      <c r="F251" s="175">
        <v>0</v>
      </c>
      <c r="G251" s="176">
        <f>E251*F251</f>
        <v>0</v>
      </c>
      <c r="O251" s="170">
        <v>2</v>
      </c>
      <c r="AA251" s="146">
        <v>1</v>
      </c>
      <c r="AB251" s="146">
        <v>7</v>
      </c>
      <c r="AC251" s="146">
        <v>7</v>
      </c>
      <c r="AZ251" s="146">
        <v>2</v>
      </c>
      <c r="BA251" s="146">
        <f>IF(AZ251=1,G251,0)</f>
        <v>0</v>
      </c>
      <c r="BB251" s="146">
        <f>IF(AZ251=2,G251,0)</f>
        <v>0</v>
      </c>
      <c r="BC251" s="146">
        <f>IF(AZ251=3,G251,0)</f>
        <v>0</v>
      </c>
      <c r="BD251" s="146">
        <f>IF(AZ251=4,G251,0)</f>
        <v>0</v>
      </c>
      <c r="BE251" s="146">
        <f>IF(AZ251=5,G251,0)</f>
        <v>0</v>
      </c>
      <c r="CA251" s="170">
        <v>1</v>
      </c>
      <c r="CB251" s="170">
        <v>7</v>
      </c>
      <c r="CZ251" s="146">
        <v>0.00368</v>
      </c>
    </row>
    <row r="252" spans="1:15" ht="12.75">
      <c r="A252" s="177"/>
      <c r="B252" s="179"/>
      <c r="C252" s="346" t="s">
        <v>87</v>
      </c>
      <c r="D252" s="347"/>
      <c r="E252" s="180">
        <v>0</v>
      </c>
      <c r="F252" s="181"/>
      <c r="G252" s="182"/>
      <c r="M252" s="178" t="s">
        <v>87</v>
      </c>
      <c r="O252" s="170"/>
    </row>
    <row r="253" spans="1:15" ht="12.75">
      <c r="A253" s="177"/>
      <c r="B253" s="179"/>
      <c r="C253" s="346" t="s">
        <v>157</v>
      </c>
      <c r="D253" s="347"/>
      <c r="E253" s="180">
        <v>0</v>
      </c>
      <c r="F253" s="181"/>
      <c r="G253" s="182"/>
      <c r="M253" s="178" t="s">
        <v>157</v>
      </c>
      <c r="O253" s="170"/>
    </row>
    <row r="254" spans="1:15" ht="12.75">
      <c r="A254" s="177"/>
      <c r="B254" s="179"/>
      <c r="C254" s="346" t="s">
        <v>158</v>
      </c>
      <c r="D254" s="347"/>
      <c r="E254" s="180">
        <v>31.72</v>
      </c>
      <c r="F254" s="181"/>
      <c r="G254" s="182"/>
      <c r="M254" s="178" t="s">
        <v>158</v>
      </c>
      <c r="O254" s="170"/>
    </row>
    <row r="255" spans="1:15" ht="12.75">
      <c r="A255" s="177"/>
      <c r="B255" s="179"/>
      <c r="C255" s="346" t="s">
        <v>159</v>
      </c>
      <c r="D255" s="347"/>
      <c r="E255" s="180">
        <v>24.57</v>
      </c>
      <c r="F255" s="181"/>
      <c r="G255" s="182"/>
      <c r="M255" s="178" t="s">
        <v>159</v>
      </c>
      <c r="O255" s="170"/>
    </row>
    <row r="256" spans="1:104" ht="12.75">
      <c r="A256" s="171">
        <v>43</v>
      </c>
      <c r="B256" s="172" t="s">
        <v>275</v>
      </c>
      <c r="C256" s="173" t="s">
        <v>276</v>
      </c>
      <c r="D256" s="174" t="s">
        <v>120</v>
      </c>
      <c r="E256" s="175">
        <v>131.28</v>
      </c>
      <c r="F256" s="175">
        <v>0</v>
      </c>
      <c r="G256" s="176">
        <f>E256*F256</f>
        <v>0</v>
      </c>
      <c r="O256" s="170">
        <v>2</v>
      </c>
      <c r="AA256" s="146">
        <v>1</v>
      </c>
      <c r="AB256" s="146">
        <v>7</v>
      </c>
      <c r="AC256" s="146">
        <v>7</v>
      </c>
      <c r="AZ256" s="146">
        <v>2</v>
      </c>
      <c r="BA256" s="146">
        <f>IF(AZ256=1,G256,0)</f>
        <v>0</v>
      </c>
      <c r="BB256" s="146">
        <f>IF(AZ256=2,G256,0)</f>
        <v>0</v>
      </c>
      <c r="BC256" s="146">
        <f>IF(AZ256=3,G256,0)</f>
        <v>0</v>
      </c>
      <c r="BD256" s="146">
        <f>IF(AZ256=4,G256,0)</f>
        <v>0</v>
      </c>
      <c r="BE256" s="146">
        <f>IF(AZ256=5,G256,0)</f>
        <v>0</v>
      </c>
      <c r="CA256" s="170">
        <v>1</v>
      </c>
      <c r="CB256" s="170">
        <v>7</v>
      </c>
      <c r="CZ256" s="146">
        <v>0.00032</v>
      </c>
    </row>
    <row r="257" spans="1:15" ht="12.75">
      <c r="A257" s="177"/>
      <c r="B257" s="179"/>
      <c r="C257" s="346" t="s">
        <v>87</v>
      </c>
      <c r="D257" s="347"/>
      <c r="E257" s="180">
        <v>0</v>
      </c>
      <c r="F257" s="181"/>
      <c r="G257" s="182"/>
      <c r="M257" s="178" t="s">
        <v>87</v>
      </c>
      <c r="O257" s="170"/>
    </row>
    <row r="258" spans="1:15" ht="12.75">
      <c r="A258" s="177"/>
      <c r="B258" s="179"/>
      <c r="C258" s="346" t="s">
        <v>262</v>
      </c>
      <c r="D258" s="347"/>
      <c r="E258" s="180">
        <v>0</v>
      </c>
      <c r="F258" s="181"/>
      <c r="G258" s="182"/>
      <c r="M258" s="178" t="s">
        <v>262</v>
      </c>
      <c r="O258" s="170"/>
    </row>
    <row r="259" spans="1:15" ht="12.75">
      <c r="A259" s="177"/>
      <c r="B259" s="179"/>
      <c r="C259" s="346" t="s">
        <v>277</v>
      </c>
      <c r="D259" s="347"/>
      <c r="E259" s="180">
        <v>10.71</v>
      </c>
      <c r="F259" s="181"/>
      <c r="G259" s="182"/>
      <c r="M259" s="178" t="s">
        <v>277</v>
      </c>
      <c r="O259" s="170"/>
    </row>
    <row r="260" spans="1:15" ht="12.75">
      <c r="A260" s="177"/>
      <c r="B260" s="179"/>
      <c r="C260" s="346" t="s">
        <v>264</v>
      </c>
      <c r="D260" s="347"/>
      <c r="E260" s="180">
        <v>0</v>
      </c>
      <c r="F260" s="181"/>
      <c r="G260" s="182"/>
      <c r="M260" s="178" t="s">
        <v>264</v>
      </c>
      <c r="O260" s="170"/>
    </row>
    <row r="261" spans="1:15" ht="12.75">
      <c r="A261" s="177"/>
      <c r="B261" s="179"/>
      <c r="C261" s="346" t="s">
        <v>278</v>
      </c>
      <c r="D261" s="347"/>
      <c r="E261" s="180">
        <v>18.72</v>
      </c>
      <c r="F261" s="181"/>
      <c r="G261" s="182"/>
      <c r="M261" s="178" t="s">
        <v>278</v>
      </c>
      <c r="O261" s="170"/>
    </row>
    <row r="262" spans="1:15" ht="12.75">
      <c r="A262" s="177"/>
      <c r="B262" s="179"/>
      <c r="C262" s="346" t="s">
        <v>279</v>
      </c>
      <c r="D262" s="347"/>
      <c r="E262" s="180">
        <v>16.05</v>
      </c>
      <c r="F262" s="181"/>
      <c r="G262" s="182"/>
      <c r="M262" s="178" t="s">
        <v>279</v>
      </c>
      <c r="O262" s="170"/>
    </row>
    <row r="263" spans="1:15" ht="12.75">
      <c r="A263" s="177"/>
      <c r="B263" s="179"/>
      <c r="C263" s="346" t="s">
        <v>280</v>
      </c>
      <c r="D263" s="347"/>
      <c r="E263" s="180">
        <v>38.94</v>
      </c>
      <c r="F263" s="181"/>
      <c r="G263" s="182"/>
      <c r="M263" s="178" t="s">
        <v>280</v>
      </c>
      <c r="O263" s="170"/>
    </row>
    <row r="264" spans="1:15" ht="12.75">
      <c r="A264" s="177"/>
      <c r="B264" s="179"/>
      <c r="C264" s="346" t="s">
        <v>281</v>
      </c>
      <c r="D264" s="347"/>
      <c r="E264" s="180">
        <v>33.66</v>
      </c>
      <c r="F264" s="181"/>
      <c r="G264" s="182"/>
      <c r="M264" s="178" t="s">
        <v>281</v>
      </c>
      <c r="O264" s="170"/>
    </row>
    <row r="265" spans="1:15" ht="12.75">
      <c r="A265" s="177"/>
      <c r="B265" s="179"/>
      <c r="C265" s="346" t="s">
        <v>282</v>
      </c>
      <c r="D265" s="347"/>
      <c r="E265" s="180">
        <v>7.54</v>
      </c>
      <c r="F265" s="181"/>
      <c r="G265" s="182"/>
      <c r="M265" s="178" t="s">
        <v>282</v>
      </c>
      <c r="O265" s="170"/>
    </row>
    <row r="266" spans="1:15" ht="12.75">
      <c r="A266" s="177"/>
      <c r="B266" s="179"/>
      <c r="C266" s="346" t="s">
        <v>283</v>
      </c>
      <c r="D266" s="347"/>
      <c r="E266" s="180">
        <v>5.66</v>
      </c>
      <c r="F266" s="181"/>
      <c r="G266" s="182"/>
      <c r="M266" s="178" t="s">
        <v>283</v>
      </c>
      <c r="O266" s="170"/>
    </row>
    <row r="267" spans="1:104" ht="12.75">
      <c r="A267" s="171">
        <v>44</v>
      </c>
      <c r="B267" s="172" t="s">
        <v>284</v>
      </c>
      <c r="C267" s="173" t="s">
        <v>285</v>
      </c>
      <c r="D267" s="174" t="s">
        <v>96</v>
      </c>
      <c r="E267" s="175">
        <v>110</v>
      </c>
      <c r="F267" s="175">
        <v>0</v>
      </c>
      <c r="G267" s="176">
        <f>E267*F267</f>
        <v>0</v>
      </c>
      <c r="O267" s="170">
        <v>2</v>
      </c>
      <c r="AA267" s="146">
        <v>1</v>
      </c>
      <c r="AB267" s="146">
        <v>7</v>
      </c>
      <c r="AC267" s="146">
        <v>7</v>
      </c>
      <c r="AZ267" s="146">
        <v>2</v>
      </c>
      <c r="BA267" s="146">
        <f>IF(AZ267=1,G267,0)</f>
        <v>0</v>
      </c>
      <c r="BB267" s="146">
        <f>IF(AZ267=2,G267,0)</f>
        <v>0</v>
      </c>
      <c r="BC267" s="146">
        <f>IF(AZ267=3,G267,0)</f>
        <v>0</v>
      </c>
      <c r="BD267" s="146">
        <f>IF(AZ267=4,G267,0)</f>
        <v>0</v>
      </c>
      <c r="BE267" s="146">
        <f>IF(AZ267=5,G267,0)</f>
        <v>0</v>
      </c>
      <c r="CA267" s="170">
        <v>1</v>
      </c>
      <c r="CB267" s="170">
        <v>7</v>
      </c>
      <c r="CZ267" s="146">
        <v>0.00043</v>
      </c>
    </row>
    <row r="268" spans="1:15" ht="12.75">
      <c r="A268" s="177"/>
      <c r="B268" s="179"/>
      <c r="C268" s="346" t="s">
        <v>87</v>
      </c>
      <c r="D268" s="347"/>
      <c r="E268" s="180">
        <v>0</v>
      </c>
      <c r="F268" s="181"/>
      <c r="G268" s="182"/>
      <c r="M268" s="178" t="s">
        <v>87</v>
      </c>
      <c r="O268" s="170"/>
    </row>
    <row r="269" spans="1:15" ht="12.75">
      <c r="A269" s="177"/>
      <c r="B269" s="179"/>
      <c r="C269" s="346" t="s">
        <v>157</v>
      </c>
      <c r="D269" s="347"/>
      <c r="E269" s="180">
        <v>0</v>
      </c>
      <c r="F269" s="181"/>
      <c r="G269" s="182"/>
      <c r="M269" s="178" t="s">
        <v>157</v>
      </c>
      <c r="O269" s="170"/>
    </row>
    <row r="270" spans="1:15" ht="12.75">
      <c r="A270" s="177"/>
      <c r="B270" s="179"/>
      <c r="C270" s="346" t="s">
        <v>286</v>
      </c>
      <c r="D270" s="347"/>
      <c r="E270" s="180">
        <v>110</v>
      </c>
      <c r="F270" s="181"/>
      <c r="G270" s="182"/>
      <c r="M270" s="178" t="s">
        <v>286</v>
      </c>
      <c r="O270" s="170"/>
    </row>
    <row r="271" spans="1:104" ht="12.75">
      <c r="A271" s="171">
        <v>45</v>
      </c>
      <c r="B271" s="172" t="s">
        <v>287</v>
      </c>
      <c r="C271" s="173" t="s">
        <v>288</v>
      </c>
      <c r="D271" s="174" t="s">
        <v>120</v>
      </c>
      <c r="E271" s="175">
        <v>104.8</v>
      </c>
      <c r="F271" s="175">
        <v>0</v>
      </c>
      <c r="G271" s="176">
        <f>E271*F271</f>
        <v>0</v>
      </c>
      <c r="O271" s="170">
        <v>2</v>
      </c>
      <c r="AA271" s="146">
        <v>1</v>
      </c>
      <c r="AB271" s="146">
        <v>7</v>
      </c>
      <c r="AC271" s="146">
        <v>7</v>
      </c>
      <c r="AZ271" s="146">
        <v>2</v>
      </c>
      <c r="BA271" s="146">
        <f>IF(AZ271=1,G271,0)</f>
        <v>0</v>
      </c>
      <c r="BB271" s="146">
        <f>IF(AZ271=2,G271,0)</f>
        <v>0</v>
      </c>
      <c r="BC271" s="146">
        <f>IF(AZ271=3,G271,0)</f>
        <v>0</v>
      </c>
      <c r="BD271" s="146">
        <f>IF(AZ271=4,G271,0)</f>
        <v>0</v>
      </c>
      <c r="BE271" s="146">
        <f>IF(AZ271=5,G271,0)</f>
        <v>0</v>
      </c>
      <c r="CA271" s="170">
        <v>1</v>
      </c>
      <c r="CB271" s="170">
        <v>7</v>
      </c>
      <c r="CZ271" s="146">
        <v>0.00032</v>
      </c>
    </row>
    <row r="272" spans="1:15" ht="12.75">
      <c r="A272" s="177"/>
      <c r="B272" s="179"/>
      <c r="C272" s="346" t="s">
        <v>87</v>
      </c>
      <c r="D272" s="347"/>
      <c r="E272" s="180">
        <v>0</v>
      </c>
      <c r="F272" s="181"/>
      <c r="G272" s="182"/>
      <c r="M272" s="178" t="s">
        <v>87</v>
      </c>
      <c r="O272" s="170"/>
    </row>
    <row r="273" spans="1:15" ht="12.75">
      <c r="A273" s="177"/>
      <c r="B273" s="179"/>
      <c r="C273" s="346" t="s">
        <v>289</v>
      </c>
      <c r="D273" s="347"/>
      <c r="E273" s="180">
        <v>104.8</v>
      </c>
      <c r="F273" s="181"/>
      <c r="G273" s="182"/>
      <c r="M273" s="178" t="s">
        <v>289</v>
      </c>
      <c r="O273" s="170"/>
    </row>
    <row r="274" spans="1:104" ht="12.75">
      <c r="A274" s="171">
        <v>46</v>
      </c>
      <c r="B274" s="172" t="s">
        <v>290</v>
      </c>
      <c r="C274" s="173" t="s">
        <v>291</v>
      </c>
      <c r="D274" s="174" t="s">
        <v>62</v>
      </c>
      <c r="E274" s="175"/>
      <c r="F274" s="175">
        <v>0</v>
      </c>
      <c r="G274" s="176">
        <f>E274*F274</f>
        <v>0</v>
      </c>
      <c r="O274" s="170">
        <v>2</v>
      </c>
      <c r="AA274" s="146">
        <v>7</v>
      </c>
      <c r="AB274" s="146">
        <v>1002</v>
      </c>
      <c r="AC274" s="146">
        <v>5</v>
      </c>
      <c r="AZ274" s="146">
        <v>2</v>
      </c>
      <c r="BA274" s="146">
        <f>IF(AZ274=1,G274,0)</f>
        <v>0</v>
      </c>
      <c r="BB274" s="146">
        <f>IF(AZ274=2,G274,0)</f>
        <v>0</v>
      </c>
      <c r="BC274" s="146">
        <f>IF(AZ274=3,G274,0)</f>
        <v>0</v>
      </c>
      <c r="BD274" s="146">
        <f>IF(AZ274=4,G274,0)</f>
        <v>0</v>
      </c>
      <c r="BE274" s="146">
        <f>IF(AZ274=5,G274,0)</f>
        <v>0</v>
      </c>
      <c r="CA274" s="170">
        <v>7</v>
      </c>
      <c r="CB274" s="170">
        <v>1002</v>
      </c>
      <c r="CZ274" s="146">
        <v>0</v>
      </c>
    </row>
    <row r="275" spans="1:57" ht="12.75">
      <c r="A275" s="183"/>
      <c r="B275" s="184" t="s">
        <v>75</v>
      </c>
      <c r="C275" s="185" t="str">
        <f>CONCATENATE(B224," ",C224)</f>
        <v>711 Izolace proti vodě</v>
      </c>
      <c r="D275" s="186"/>
      <c r="E275" s="187"/>
      <c r="F275" s="188"/>
      <c r="G275" s="189">
        <f>SUM(G224:G274)</f>
        <v>0</v>
      </c>
      <c r="O275" s="170">
        <v>4</v>
      </c>
      <c r="BA275" s="190">
        <f>SUM(BA224:BA274)</f>
        <v>0</v>
      </c>
      <c r="BB275" s="190">
        <f>SUM(BB224:BB274)</f>
        <v>0</v>
      </c>
      <c r="BC275" s="190">
        <f>SUM(BC224:BC274)</f>
        <v>0</v>
      </c>
      <c r="BD275" s="190">
        <f>SUM(BD224:BD274)</f>
        <v>0</v>
      </c>
      <c r="BE275" s="190">
        <f>SUM(BE224:BE274)</f>
        <v>0</v>
      </c>
    </row>
    <row r="276" spans="1:15" ht="12.75">
      <c r="A276" s="163" t="s">
        <v>73</v>
      </c>
      <c r="B276" s="164" t="s">
        <v>292</v>
      </c>
      <c r="C276" s="165" t="s">
        <v>293</v>
      </c>
      <c r="D276" s="166"/>
      <c r="E276" s="167"/>
      <c r="F276" s="167"/>
      <c r="G276" s="168"/>
      <c r="H276" s="169"/>
      <c r="I276" s="169"/>
      <c r="O276" s="170">
        <v>1</v>
      </c>
    </row>
    <row r="277" spans="1:104" ht="12.75">
      <c r="A277" s="171">
        <v>47</v>
      </c>
      <c r="B277" s="172" t="s">
        <v>294</v>
      </c>
      <c r="C277" s="173" t="s">
        <v>295</v>
      </c>
      <c r="D277" s="174" t="s">
        <v>194</v>
      </c>
      <c r="E277" s="175">
        <v>1</v>
      </c>
      <c r="F277" s="175">
        <f>ZTI!H46</f>
        <v>0</v>
      </c>
      <c r="G277" s="176">
        <f>E277*F277</f>
        <v>0</v>
      </c>
      <c r="O277" s="170">
        <v>2</v>
      </c>
      <c r="AA277" s="146">
        <v>12</v>
      </c>
      <c r="AB277" s="146">
        <v>0</v>
      </c>
      <c r="AC277" s="146">
        <v>1</v>
      </c>
      <c r="AZ277" s="146">
        <v>2</v>
      </c>
      <c r="BA277" s="146">
        <f>IF(AZ277=1,G277,0)</f>
        <v>0</v>
      </c>
      <c r="BB277" s="146">
        <f>IF(AZ277=2,G277,0)</f>
        <v>0</v>
      </c>
      <c r="BC277" s="146">
        <f>IF(AZ277=3,G277,0)</f>
        <v>0</v>
      </c>
      <c r="BD277" s="146">
        <f>IF(AZ277=4,G277,0)</f>
        <v>0</v>
      </c>
      <c r="BE277" s="146">
        <f>IF(AZ277=5,G277,0)</f>
        <v>0</v>
      </c>
      <c r="CA277" s="170">
        <v>12</v>
      </c>
      <c r="CB277" s="170">
        <v>0</v>
      </c>
      <c r="CZ277" s="146">
        <v>0</v>
      </c>
    </row>
    <row r="278" spans="1:104" ht="12.75">
      <c r="A278" s="171">
        <v>48</v>
      </c>
      <c r="B278" s="172" t="s">
        <v>296</v>
      </c>
      <c r="C278" s="173" t="s">
        <v>297</v>
      </c>
      <c r="D278" s="174" t="s">
        <v>62</v>
      </c>
      <c r="E278" s="175">
        <v>5</v>
      </c>
      <c r="F278" s="175">
        <v>0</v>
      </c>
      <c r="G278" s="176">
        <f>E278*F278</f>
        <v>0</v>
      </c>
      <c r="O278" s="170">
        <v>2</v>
      </c>
      <c r="AA278" s="146">
        <v>12</v>
      </c>
      <c r="AB278" s="146">
        <v>0</v>
      </c>
      <c r="AC278" s="146">
        <v>115</v>
      </c>
      <c r="AZ278" s="146">
        <v>2</v>
      </c>
      <c r="BA278" s="146">
        <f>IF(AZ278=1,G278,0)</f>
        <v>0</v>
      </c>
      <c r="BB278" s="146">
        <f>IF(AZ278=2,G278,0)</f>
        <v>0</v>
      </c>
      <c r="BC278" s="146">
        <f>IF(AZ278=3,G278,0)</f>
        <v>0</v>
      </c>
      <c r="BD278" s="146">
        <f>IF(AZ278=4,G278,0)</f>
        <v>0</v>
      </c>
      <c r="BE278" s="146">
        <f>IF(AZ278=5,G278,0)</f>
        <v>0</v>
      </c>
      <c r="CA278" s="170">
        <v>12</v>
      </c>
      <c r="CB278" s="170">
        <v>0</v>
      </c>
      <c r="CZ278" s="146">
        <v>0</v>
      </c>
    </row>
    <row r="279" spans="1:57" ht="12.75">
      <c r="A279" s="183"/>
      <c r="B279" s="184" t="s">
        <v>75</v>
      </c>
      <c r="C279" s="185" t="str">
        <f>CONCATENATE(B276," ",C276)</f>
        <v>720 Zdravotechnická instalace</v>
      </c>
      <c r="D279" s="186"/>
      <c r="E279" s="187"/>
      <c r="F279" s="188"/>
      <c r="G279" s="189">
        <f>SUM(G276:G278)</f>
        <v>0</v>
      </c>
      <c r="O279" s="170">
        <v>4</v>
      </c>
      <c r="BA279" s="190">
        <f>SUM(BA276:BA278)</f>
        <v>0</v>
      </c>
      <c r="BB279" s="190">
        <f>SUM(BB276:BB278)</f>
        <v>0</v>
      </c>
      <c r="BC279" s="190">
        <f>SUM(BC276:BC278)</f>
        <v>0</v>
      </c>
      <c r="BD279" s="190">
        <f>SUM(BD276:BD278)</f>
        <v>0</v>
      </c>
      <c r="BE279" s="190">
        <f>SUM(BE276:BE278)</f>
        <v>0</v>
      </c>
    </row>
    <row r="280" spans="1:15" ht="12.75">
      <c r="A280" s="163" t="s">
        <v>73</v>
      </c>
      <c r="B280" s="164" t="s">
        <v>298</v>
      </c>
      <c r="C280" s="165" t="s">
        <v>299</v>
      </c>
      <c r="D280" s="166"/>
      <c r="E280" s="167"/>
      <c r="F280" s="167"/>
      <c r="G280" s="168"/>
      <c r="H280" s="169"/>
      <c r="I280" s="169"/>
      <c r="O280" s="170">
        <v>1</v>
      </c>
    </row>
    <row r="281" spans="1:104" ht="12.75">
      <c r="A281" s="171">
        <v>49</v>
      </c>
      <c r="B281" s="172" t="s">
        <v>300</v>
      </c>
      <c r="C281" s="173" t="s">
        <v>301</v>
      </c>
      <c r="D281" s="174" t="s">
        <v>302</v>
      </c>
      <c r="E281" s="175">
        <v>160</v>
      </c>
      <c r="F281" s="175">
        <v>0</v>
      </c>
      <c r="G281" s="176">
        <f>E281*F281</f>
        <v>0</v>
      </c>
      <c r="O281" s="170">
        <v>2</v>
      </c>
      <c r="AA281" s="146">
        <v>1</v>
      </c>
      <c r="AB281" s="146">
        <v>7</v>
      </c>
      <c r="AC281" s="146">
        <v>7</v>
      </c>
      <c r="AZ281" s="146">
        <v>2</v>
      </c>
      <c r="BA281" s="146">
        <f>IF(AZ281=1,G281,0)</f>
        <v>0</v>
      </c>
      <c r="BB281" s="146">
        <f>IF(AZ281=2,G281,0)</f>
        <v>0</v>
      </c>
      <c r="BC281" s="146">
        <f>IF(AZ281=3,G281,0)</f>
        <v>0</v>
      </c>
      <c r="BD281" s="146">
        <f>IF(AZ281=4,G281,0)</f>
        <v>0</v>
      </c>
      <c r="BE281" s="146">
        <f>IF(AZ281=5,G281,0)</f>
        <v>0</v>
      </c>
      <c r="CA281" s="170">
        <v>1</v>
      </c>
      <c r="CB281" s="170">
        <v>7</v>
      </c>
      <c r="CZ281" s="146">
        <v>3E-05</v>
      </c>
    </row>
    <row r="282" spans="1:15" ht="12.75">
      <c r="A282" s="177"/>
      <c r="B282" s="179"/>
      <c r="C282" s="346" t="s">
        <v>303</v>
      </c>
      <c r="D282" s="347"/>
      <c r="E282" s="180">
        <v>0</v>
      </c>
      <c r="F282" s="181"/>
      <c r="G282" s="182"/>
      <c r="M282" s="178" t="s">
        <v>303</v>
      </c>
      <c r="O282" s="170"/>
    </row>
    <row r="283" spans="1:15" ht="12.75">
      <c r="A283" s="177"/>
      <c r="B283" s="179"/>
      <c r="C283" s="346" t="s">
        <v>304</v>
      </c>
      <c r="D283" s="347"/>
      <c r="E283" s="180">
        <v>20</v>
      </c>
      <c r="F283" s="181"/>
      <c r="G283" s="182"/>
      <c r="M283" s="178">
        <v>20</v>
      </c>
      <c r="O283" s="170"/>
    </row>
    <row r="284" spans="1:15" ht="12.75">
      <c r="A284" s="177"/>
      <c r="B284" s="179"/>
      <c r="C284" s="346" t="s">
        <v>305</v>
      </c>
      <c r="D284" s="347"/>
      <c r="E284" s="180">
        <v>0</v>
      </c>
      <c r="F284" s="181"/>
      <c r="G284" s="182"/>
      <c r="M284" s="178" t="s">
        <v>305</v>
      </c>
      <c r="O284" s="170"/>
    </row>
    <row r="285" spans="1:15" ht="12.75">
      <c r="A285" s="177"/>
      <c r="B285" s="179"/>
      <c r="C285" s="346" t="s">
        <v>304</v>
      </c>
      <c r="D285" s="347"/>
      <c r="E285" s="180">
        <v>20</v>
      </c>
      <c r="F285" s="181"/>
      <c r="G285" s="182"/>
      <c r="M285" s="178">
        <v>20</v>
      </c>
      <c r="O285" s="170"/>
    </row>
    <row r="286" spans="1:15" ht="12.75">
      <c r="A286" s="177"/>
      <c r="B286" s="179"/>
      <c r="C286" s="346" t="s">
        <v>306</v>
      </c>
      <c r="D286" s="347"/>
      <c r="E286" s="180">
        <v>0</v>
      </c>
      <c r="F286" s="181"/>
      <c r="G286" s="182"/>
      <c r="M286" s="178" t="s">
        <v>306</v>
      </c>
      <c r="O286" s="170"/>
    </row>
    <row r="287" spans="1:15" ht="12.75">
      <c r="A287" s="177"/>
      <c r="B287" s="179"/>
      <c r="C287" s="346" t="s">
        <v>304</v>
      </c>
      <c r="D287" s="347"/>
      <c r="E287" s="180">
        <v>20</v>
      </c>
      <c r="F287" s="181"/>
      <c r="G287" s="182"/>
      <c r="M287" s="178">
        <v>20</v>
      </c>
      <c r="O287" s="170"/>
    </row>
    <row r="288" spans="1:15" ht="12.75">
      <c r="A288" s="177"/>
      <c r="B288" s="179"/>
      <c r="C288" s="346" t="s">
        <v>307</v>
      </c>
      <c r="D288" s="347"/>
      <c r="E288" s="180">
        <v>0</v>
      </c>
      <c r="F288" s="181"/>
      <c r="G288" s="182"/>
      <c r="M288" s="178" t="s">
        <v>307</v>
      </c>
      <c r="O288" s="170"/>
    </row>
    <row r="289" spans="1:15" ht="12.75">
      <c r="A289" s="177"/>
      <c r="B289" s="179"/>
      <c r="C289" s="346" t="s">
        <v>304</v>
      </c>
      <c r="D289" s="347"/>
      <c r="E289" s="180">
        <v>20</v>
      </c>
      <c r="F289" s="181"/>
      <c r="G289" s="182"/>
      <c r="M289" s="178">
        <v>20</v>
      </c>
      <c r="O289" s="170"/>
    </row>
    <row r="290" spans="1:15" ht="12.75">
      <c r="A290" s="177"/>
      <c r="B290" s="179"/>
      <c r="C290" s="346" t="s">
        <v>308</v>
      </c>
      <c r="D290" s="347"/>
      <c r="E290" s="180">
        <v>0</v>
      </c>
      <c r="F290" s="181"/>
      <c r="G290" s="182"/>
      <c r="M290" s="178" t="s">
        <v>308</v>
      </c>
      <c r="O290" s="170"/>
    </row>
    <row r="291" spans="1:15" ht="12.75">
      <c r="A291" s="177"/>
      <c r="B291" s="179"/>
      <c r="C291" s="346" t="s">
        <v>304</v>
      </c>
      <c r="D291" s="347"/>
      <c r="E291" s="180">
        <v>20</v>
      </c>
      <c r="F291" s="181"/>
      <c r="G291" s="182"/>
      <c r="M291" s="178">
        <v>20</v>
      </c>
      <c r="O291" s="170"/>
    </row>
    <row r="292" spans="1:15" ht="12.75">
      <c r="A292" s="177"/>
      <c r="B292" s="179"/>
      <c r="C292" s="346" t="s">
        <v>309</v>
      </c>
      <c r="D292" s="347"/>
      <c r="E292" s="180">
        <v>0</v>
      </c>
      <c r="F292" s="181"/>
      <c r="G292" s="182"/>
      <c r="M292" s="178" t="s">
        <v>309</v>
      </c>
      <c r="O292" s="170"/>
    </row>
    <row r="293" spans="1:15" ht="12.75">
      <c r="A293" s="177"/>
      <c r="B293" s="179"/>
      <c r="C293" s="346" t="s">
        <v>304</v>
      </c>
      <c r="D293" s="347"/>
      <c r="E293" s="180">
        <v>20</v>
      </c>
      <c r="F293" s="181"/>
      <c r="G293" s="182"/>
      <c r="M293" s="178">
        <v>20</v>
      </c>
      <c r="O293" s="170"/>
    </row>
    <row r="294" spans="1:15" ht="12.75">
      <c r="A294" s="177"/>
      <c r="B294" s="179"/>
      <c r="C294" s="346" t="s">
        <v>310</v>
      </c>
      <c r="D294" s="347"/>
      <c r="E294" s="180">
        <v>0</v>
      </c>
      <c r="F294" s="181"/>
      <c r="G294" s="182"/>
      <c r="M294" s="178" t="s">
        <v>310</v>
      </c>
      <c r="O294" s="170"/>
    </row>
    <row r="295" spans="1:15" ht="12.75">
      <c r="A295" s="177"/>
      <c r="B295" s="179"/>
      <c r="C295" s="346" t="s">
        <v>304</v>
      </c>
      <c r="D295" s="347"/>
      <c r="E295" s="180">
        <v>20</v>
      </c>
      <c r="F295" s="181"/>
      <c r="G295" s="182"/>
      <c r="M295" s="178">
        <v>20</v>
      </c>
      <c r="O295" s="170"/>
    </row>
    <row r="296" spans="1:15" ht="12.75">
      <c r="A296" s="177"/>
      <c r="B296" s="179"/>
      <c r="C296" s="346" t="s">
        <v>311</v>
      </c>
      <c r="D296" s="347"/>
      <c r="E296" s="180">
        <v>0</v>
      </c>
      <c r="F296" s="181"/>
      <c r="G296" s="182"/>
      <c r="M296" s="178" t="s">
        <v>311</v>
      </c>
      <c r="O296" s="170"/>
    </row>
    <row r="297" spans="1:15" ht="12.75">
      <c r="A297" s="177"/>
      <c r="B297" s="179"/>
      <c r="C297" s="346" t="s">
        <v>304</v>
      </c>
      <c r="D297" s="347"/>
      <c r="E297" s="180">
        <v>20</v>
      </c>
      <c r="F297" s="181"/>
      <c r="G297" s="182"/>
      <c r="M297" s="178">
        <v>20</v>
      </c>
      <c r="O297" s="170"/>
    </row>
    <row r="298" spans="1:104" ht="12.75">
      <c r="A298" s="171">
        <v>50</v>
      </c>
      <c r="B298" s="172" t="s">
        <v>312</v>
      </c>
      <c r="C298" s="173" t="s">
        <v>313</v>
      </c>
      <c r="D298" s="174" t="s">
        <v>96</v>
      </c>
      <c r="E298" s="175">
        <v>20</v>
      </c>
      <c r="F298" s="175">
        <v>0</v>
      </c>
      <c r="G298" s="176">
        <f>E298*F298</f>
        <v>0</v>
      </c>
      <c r="O298" s="170">
        <v>2</v>
      </c>
      <c r="AA298" s="146">
        <v>1</v>
      </c>
      <c r="AB298" s="146">
        <v>7</v>
      </c>
      <c r="AC298" s="146">
        <v>7</v>
      </c>
      <c r="AZ298" s="146">
        <v>2</v>
      </c>
      <c r="BA298" s="146">
        <f>IF(AZ298=1,G298,0)</f>
        <v>0</v>
      </c>
      <c r="BB298" s="146">
        <f>IF(AZ298=2,G298,0)</f>
        <v>0</v>
      </c>
      <c r="BC298" s="146">
        <f>IF(AZ298=3,G298,0)</f>
        <v>0</v>
      </c>
      <c r="BD298" s="146">
        <f>IF(AZ298=4,G298,0)</f>
        <v>0</v>
      </c>
      <c r="BE298" s="146">
        <f>IF(AZ298=5,G298,0)</f>
        <v>0</v>
      </c>
      <c r="CA298" s="170">
        <v>1</v>
      </c>
      <c r="CB298" s="170">
        <v>7</v>
      </c>
      <c r="CZ298" s="146">
        <v>0.0005</v>
      </c>
    </row>
    <row r="299" spans="1:15" ht="12.75">
      <c r="A299" s="177"/>
      <c r="B299" s="179"/>
      <c r="C299" s="346" t="s">
        <v>314</v>
      </c>
      <c r="D299" s="347"/>
      <c r="E299" s="180">
        <v>0</v>
      </c>
      <c r="F299" s="181"/>
      <c r="G299" s="182"/>
      <c r="M299" s="178" t="s">
        <v>314</v>
      </c>
      <c r="O299" s="170"/>
    </row>
    <row r="300" spans="1:15" ht="12.75">
      <c r="A300" s="177"/>
      <c r="B300" s="179"/>
      <c r="C300" s="346" t="s">
        <v>304</v>
      </c>
      <c r="D300" s="347"/>
      <c r="E300" s="180">
        <v>20</v>
      </c>
      <c r="F300" s="181"/>
      <c r="G300" s="182"/>
      <c r="M300" s="178">
        <v>20</v>
      </c>
      <c r="O300" s="170"/>
    </row>
    <row r="301" spans="1:104" ht="12.75">
      <c r="A301" s="171">
        <v>51</v>
      </c>
      <c r="B301" s="172" t="s">
        <v>315</v>
      </c>
      <c r="C301" s="173" t="s">
        <v>316</v>
      </c>
      <c r="D301" s="174" t="s">
        <v>96</v>
      </c>
      <c r="E301" s="175">
        <v>20</v>
      </c>
      <c r="F301" s="175">
        <v>0</v>
      </c>
      <c r="G301" s="176">
        <f aca="true" t="shared" si="6" ref="G301:G309">E301*F301</f>
        <v>0</v>
      </c>
      <c r="O301" s="170">
        <v>2</v>
      </c>
      <c r="AA301" s="146">
        <v>12</v>
      </c>
      <c r="AB301" s="146">
        <v>0</v>
      </c>
      <c r="AC301" s="146">
        <v>125</v>
      </c>
      <c r="AZ301" s="146">
        <v>2</v>
      </c>
      <c r="BA301" s="146">
        <f aca="true" t="shared" si="7" ref="BA301:BA309">IF(AZ301=1,G301,0)</f>
        <v>0</v>
      </c>
      <c r="BB301" s="146">
        <f aca="true" t="shared" si="8" ref="BB301:BB309">IF(AZ301=2,G301,0)</f>
        <v>0</v>
      </c>
      <c r="BC301" s="146">
        <f aca="true" t="shared" si="9" ref="BC301:BC309">IF(AZ301=3,G301,0)</f>
        <v>0</v>
      </c>
      <c r="BD301" s="146">
        <f aca="true" t="shared" si="10" ref="BD301:BD309">IF(AZ301=4,G301,0)</f>
        <v>0</v>
      </c>
      <c r="BE301" s="146">
        <f aca="true" t="shared" si="11" ref="BE301:BE309">IF(AZ301=5,G301,0)</f>
        <v>0</v>
      </c>
      <c r="CA301" s="170">
        <v>12</v>
      </c>
      <c r="CB301" s="170">
        <v>0</v>
      </c>
      <c r="CZ301" s="146">
        <v>0</v>
      </c>
    </row>
    <row r="302" spans="1:104" ht="12.75">
      <c r="A302" s="171">
        <v>52</v>
      </c>
      <c r="B302" s="172" t="s">
        <v>317</v>
      </c>
      <c r="C302" s="173" t="s">
        <v>318</v>
      </c>
      <c r="D302" s="174" t="s">
        <v>96</v>
      </c>
      <c r="E302" s="175">
        <v>20</v>
      </c>
      <c r="F302" s="175">
        <v>0</v>
      </c>
      <c r="G302" s="176">
        <f t="shared" si="6"/>
        <v>0</v>
      </c>
      <c r="O302" s="170">
        <v>2</v>
      </c>
      <c r="AA302" s="146">
        <v>12</v>
      </c>
      <c r="AB302" s="146">
        <v>0</v>
      </c>
      <c r="AC302" s="146">
        <v>126</v>
      </c>
      <c r="AZ302" s="146">
        <v>2</v>
      </c>
      <c r="BA302" s="146">
        <f t="shared" si="7"/>
        <v>0</v>
      </c>
      <c r="BB302" s="146">
        <f t="shared" si="8"/>
        <v>0</v>
      </c>
      <c r="BC302" s="146">
        <f t="shared" si="9"/>
        <v>0</v>
      </c>
      <c r="BD302" s="146">
        <f t="shared" si="10"/>
        <v>0</v>
      </c>
      <c r="BE302" s="146">
        <f t="shared" si="11"/>
        <v>0</v>
      </c>
      <c r="CA302" s="170">
        <v>12</v>
      </c>
      <c r="CB302" s="170">
        <v>0</v>
      </c>
      <c r="CZ302" s="146">
        <v>0</v>
      </c>
    </row>
    <row r="303" spans="1:104" ht="12.75">
      <c r="A303" s="171">
        <v>53</v>
      </c>
      <c r="B303" s="172" t="s">
        <v>319</v>
      </c>
      <c r="C303" s="173" t="s">
        <v>320</v>
      </c>
      <c r="D303" s="174" t="s">
        <v>96</v>
      </c>
      <c r="E303" s="175">
        <v>20</v>
      </c>
      <c r="F303" s="175">
        <v>0</v>
      </c>
      <c r="G303" s="176">
        <f t="shared" si="6"/>
        <v>0</v>
      </c>
      <c r="O303" s="170">
        <v>2</v>
      </c>
      <c r="AA303" s="146">
        <v>12</v>
      </c>
      <c r="AB303" s="146">
        <v>0</v>
      </c>
      <c r="AC303" s="146">
        <v>127</v>
      </c>
      <c r="AZ303" s="146">
        <v>2</v>
      </c>
      <c r="BA303" s="146">
        <f t="shared" si="7"/>
        <v>0</v>
      </c>
      <c r="BB303" s="146">
        <f t="shared" si="8"/>
        <v>0</v>
      </c>
      <c r="BC303" s="146">
        <f t="shared" si="9"/>
        <v>0</v>
      </c>
      <c r="BD303" s="146">
        <f t="shared" si="10"/>
        <v>0</v>
      </c>
      <c r="BE303" s="146">
        <f t="shared" si="11"/>
        <v>0</v>
      </c>
      <c r="CA303" s="170">
        <v>12</v>
      </c>
      <c r="CB303" s="170">
        <v>0</v>
      </c>
      <c r="CZ303" s="146">
        <v>0</v>
      </c>
    </row>
    <row r="304" spans="1:104" ht="12.75">
      <c r="A304" s="171">
        <v>54</v>
      </c>
      <c r="B304" s="172" t="s">
        <v>321</v>
      </c>
      <c r="C304" s="173" t="s">
        <v>322</v>
      </c>
      <c r="D304" s="174" t="s">
        <v>96</v>
      </c>
      <c r="E304" s="175">
        <v>20</v>
      </c>
      <c r="F304" s="175">
        <v>0</v>
      </c>
      <c r="G304" s="176">
        <f t="shared" si="6"/>
        <v>0</v>
      </c>
      <c r="O304" s="170">
        <v>2</v>
      </c>
      <c r="AA304" s="146">
        <v>12</v>
      </c>
      <c r="AB304" s="146">
        <v>0</v>
      </c>
      <c r="AC304" s="146">
        <v>128</v>
      </c>
      <c r="AZ304" s="146">
        <v>2</v>
      </c>
      <c r="BA304" s="146">
        <f t="shared" si="7"/>
        <v>0</v>
      </c>
      <c r="BB304" s="146">
        <f t="shared" si="8"/>
        <v>0</v>
      </c>
      <c r="BC304" s="146">
        <f t="shared" si="9"/>
        <v>0</v>
      </c>
      <c r="BD304" s="146">
        <f t="shared" si="10"/>
        <v>0</v>
      </c>
      <c r="BE304" s="146">
        <f t="shared" si="11"/>
        <v>0</v>
      </c>
      <c r="CA304" s="170">
        <v>12</v>
      </c>
      <c r="CB304" s="170">
        <v>0</v>
      </c>
      <c r="CZ304" s="146">
        <v>0</v>
      </c>
    </row>
    <row r="305" spans="1:104" ht="12.75">
      <c r="A305" s="171">
        <v>55</v>
      </c>
      <c r="B305" s="172" t="s">
        <v>323</v>
      </c>
      <c r="C305" s="173" t="s">
        <v>324</v>
      </c>
      <c r="D305" s="174" t="s">
        <v>96</v>
      </c>
      <c r="E305" s="175">
        <v>20</v>
      </c>
      <c r="F305" s="175">
        <v>0</v>
      </c>
      <c r="G305" s="176">
        <f t="shared" si="6"/>
        <v>0</v>
      </c>
      <c r="O305" s="170">
        <v>2</v>
      </c>
      <c r="AA305" s="146">
        <v>12</v>
      </c>
      <c r="AB305" s="146">
        <v>0</v>
      </c>
      <c r="AC305" s="146">
        <v>130</v>
      </c>
      <c r="AZ305" s="146">
        <v>2</v>
      </c>
      <c r="BA305" s="146">
        <f t="shared" si="7"/>
        <v>0</v>
      </c>
      <c r="BB305" s="146">
        <f t="shared" si="8"/>
        <v>0</v>
      </c>
      <c r="BC305" s="146">
        <f t="shared" si="9"/>
        <v>0</v>
      </c>
      <c r="BD305" s="146">
        <f t="shared" si="10"/>
        <v>0</v>
      </c>
      <c r="BE305" s="146">
        <f t="shared" si="11"/>
        <v>0</v>
      </c>
      <c r="CA305" s="170">
        <v>12</v>
      </c>
      <c r="CB305" s="170">
        <v>0</v>
      </c>
      <c r="CZ305" s="146">
        <v>0</v>
      </c>
    </row>
    <row r="306" spans="1:104" ht="12.75">
      <c r="A306" s="171">
        <v>56</v>
      </c>
      <c r="B306" s="172" t="s">
        <v>325</v>
      </c>
      <c r="C306" s="173" t="s">
        <v>326</v>
      </c>
      <c r="D306" s="174" t="s">
        <v>96</v>
      </c>
      <c r="E306" s="175">
        <v>20</v>
      </c>
      <c r="F306" s="175">
        <v>0</v>
      </c>
      <c r="G306" s="176">
        <f t="shared" si="6"/>
        <v>0</v>
      </c>
      <c r="O306" s="170">
        <v>2</v>
      </c>
      <c r="AA306" s="146">
        <v>3</v>
      </c>
      <c r="AB306" s="146">
        <v>7</v>
      </c>
      <c r="AC306" s="146">
        <v>55149004</v>
      </c>
      <c r="AZ306" s="146">
        <v>2</v>
      </c>
      <c r="BA306" s="146">
        <f t="shared" si="7"/>
        <v>0</v>
      </c>
      <c r="BB306" s="146">
        <f t="shared" si="8"/>
        <v>0</v>
      </c>
      <c r="BC306" s="146">
        <f t="shared" si="9"/>
        <v>0</v>
      </c>
      <c r="BD306" s="146">
        <f t="shared" si="10"/>
        <v>0</v>
      </c>
      <c r="BE306" s="146">
        <f t="shared" si="11"/>
        <v>0</v>
      </c>
      <c r="CA306" s="170">
        <v>3</v>
      </c>
      <c r="CB306" s="170">
        <v>7</v>
      </c>
      <c r="CZ306" s="146">
        <v>0.0006</v>
      </c>
    </row>
    <row r="307" spans="1:104" ht="12.75">
      <c r="A307" s="171">
        <v>57</v>
      </c>
      <c r="B307" s="172" t="s">
        <v>327</v>
      </c>
      <c r="C307" s="173" t="s">
        <v>328</v>
      </c>
      <c r="D307" s="174" t="s">
        <v>96</v>
      </c>
      <c r="E307" s="175">
        <v>20</v>
      </c>
      <c r="F307" s="175">
        <v>0</v>
      </c>
      <c r="G307" s="176">
        <f t="shared" si="6"/>
        <v>0</v>
      </c>
      <c r="O307" s="170">
        <v>2</v>
      </c>
      <c r="AA307" s="146">
        <v>3</v>
      </c>
      <c r="AB307" s="146">
        <v>7</v>
      </c>
      <c r="AC307" s="146">
        <v>55149050</v>
      </c>
      <c r="AZ307" s="146">
        <v>2</v>
      </c>
      <c r="BA307" s="146">
        <f t="shared" si="7"/>
        <v>0</v>
      </c>
      <c r="BB307" s="146">
        <f t="shared" si="8"/>
        <v>0</v>
      </c>
      <c r="BC307" s="146">
        <f t="shared" si="9"/>
        <v>0</v>
      </c>
      <c r="BD307" s="146">
        <f t="shared" si="10"/>
        <v>0</v>
      </c>
      <c r="BE307" s="146">
        <f t="shared" si="11"/>
        <v>0</v>
      </c>
      <c r="CA307" s="170">
        <v>3</v>
      </c>
      <c r="CB307" s="170">
        <v>7</v>
      </c>
      <c r="CZ307" s="146">
        <v>0.0001</v>
      </c>
    </row>
    <row r="308" spans="1:104" ht="12.75">
      <c r="A308" s="171">
        <v>58</v>
      </c>
      <c r="B308" s="172" t="s">
        <v>329</v>
      </c>
      <c r="C308" s="173" t="s">
        <v>330</v>
      </c>
      <c r="D308" s="174" t="s">
        <v>96</v>
      </c>
      <c r="E308" s="175">
        <v>20</v>
      </c>
      <c r="F308" s="175">
        <v>0</v>
      </c>
      <c r="G308" s="176">
        <f t="shared" si="6"/>
        <v>0</v>
      </c>
      <c r="O308" s="170">
        <v>2</v>
      </c>
      <c r="AA308" s="146">
        <v>3</v>
      </c>
      <c r="AB308" s="146">
        <v>7</v>
      </c>
      <c r="AC308" s="146">
        <v>55149061</v>
      </c>
      <c r="AZ308" s="146">
        <v>2</v>
      </c>
      <c r="BA308" s="146">
        <f t="shared" si="7"/>
        <v>0</v>
      </c>
      <c r="BB308" s="146">
        <f t="shared" si="8"/>
        <v>0</v>
      </c>
      <c r="BC308" s="146">
        <f t="shared" si="9"/>
        <v>0</v>
      </c>
      <c r="BD308" s="146">
        <f t="shared" si="10"/>
        <v>0</v>
      </c>
      <c r="BE308" s="146">
        <f t="shared" si="11"/>
        <v>0</v>
      </c>
      <c r="CA308" s="170">
        <v>3</v>
      </c>
      <c r="CB308" s="170">
        <v>7</v>
      </c>
      <c r="CZ308" s="146">
        <v>0.002</v>
      </c>
    </row>
    <row r="309" spans="1:104" ht="12.75">
      <c r="A309" s="171">
        <v>59</v>
      </c>
      <c r="B309" s="172" t="s">
        <v>331</v>
      </c>
      <c r="C309" s="173" t="s">
        <v>332</v>
      </c>
      <c r="D309" s="174" t="s">
        <v>62</v>
      </c>
      <c r="E309" s="175"/>
      <c r="F309" s="175">
        <v>0</v>
      </c>
      <c r="G309" s="176">
        <f t="shared" si="6"/>
        <v>0</v>
      </c>
      <c r="O309" s="170">
        <v>2</v>
      </c>
      <c r="AA309" s="146">
        <v>7</v>
      </c>
      <c r="AB309" s="146">
        <v>1002</v>
      </c>
      <c r="AC309" s="146">
        <v>5</v>
      </c>
      <c r="AZ309" s="146">
        <v>2</v>
      </c>
      <c r="BA309" s="146">
        <f t="shared" si="7"/>
        <v>0</v>
      </c>
      <c r="BB309" s="146">
        <f t="shared" si="8"/>
        <v>0</v>
      </c>
      <c r="BC309" s="146">
        <f t="shared" si="9"/>
        <v>0</v>
      </c>
      <c r="BD309" s="146">
        <f t="shared" si="10"/>
        <v>0</v>
      </c>
      <c r="BE309" s="146">
        <f t="shared" si="11"/>
        <v>0</v>
      </c>
      <c r="CA309" s="170">
        <v>7</v>
      </c>
      <c r="CB309" s="170">
        <v>1002</v>
      </c>
      <c r="CZ309" s="146">
        <v>0</v>
      </c>
    </row>
    <row r="310" spans="1:57" ht="12.75">
      <c r="A310" s="183"/>
      <c r="B310" s="184" t="s">
        <v>75</v>
      </c>
      <c r="C310" s="185" t="str">
        <f>CONCATENATE(B280," ",C280)</f>
        <v>725 Zařizovací předměty</v>
      </c>
      <c r="D310" s="186"/>
      <c r="E310" s="187"/>
      <c r="F310" s="188"/>
      <c r="G310" s="189">
        <f>SUM(G280:G309)</f>
        <v>0</v>
      </c>
      <c r="O310" s="170">
        <v>4</v>
      </c>
      <c r="BA310" s="190">
        <f>SUM(BA280:BA309)</f>
        <v>0</v>
      </c>
      <c r="BB310" s="190">
        <f>SUM(BB280:BB309)</f>
        <v>0</v>
      </c>
      <c r="BC310" s="190">
        <f>SUM(BC280:BC309)</f>
        <v>0</v>
      </c>
      <c r="BD310" s="190">
        <f>SUM(BD280:BD309)</f>
        <v>0</v>
      </c>
      <c r="BE310" s="190">
        <f>SUM(BE280:BE309)</f>
        <v>0</v>
      </c>
    </row>
    <row r="311" spans="1:15" ht="12.75">
      <c r="A311" s="163" t="s">
        <v>73</v>
      </c>
      <c r="B311" s="164" t="s">
        <v>333</v>
      </c>
      <c r="C311" s="165" t="s">
        <v>334</v>
      </c>
      <c r="D311" s="166"/>
      <c r="E311" s="167"/>
      <c r="F311" s="167"/>
      <c r="G311" s="168"/>
      <c r="H311" s="169"/>
      <c r="I311" s="169"/>
      <c r="O311" s="170">
        <v>1</v>
      </c>
    </row>
    <row r="312" spans="1:104" ht="12.75">
      <c r="A312" s="171">
        <v>60</v>
      </c>
      <c r="B312" s="172" t="s">
        <v>335</v>
      </c>
      <c r="C312" s="173" t="s">
        <v>336</v>
      </c>
      <c r="D312" s="174" t="s">
        <v>86</v>
      </c>
      <c r="E312" s="175">
        <v>146</v>
      </c>
      <c r="F312" s="175">
        <v>0</v>
      </c>
      <c r="G312" s="176">
        <f>E312*F312</f>
        <v>0</v>
      </c>
      <c r="O312" s="170">
        <v>2</v>
      </c>
      <c r="AA312" s="146">
        <v>1</v>
      </c>
      <c r="AB312" s="146">
        <v>7</v>
      </c>
      <c r="AC312" s="146">
        <v>7</v>
      </c>
      <c r="AZ312" s="146">
        <v>2</v>
      </c>
      <c r="BA312" s="146">
        <f>IF(AZ312=1,G312,0)</f>
        <v>0</v>
      </c>
      <c r="BB312" s="146">
        <f>IF(AZ312=2,G312,0)</f>
        <v>0</v>
      </c>
      <c r="BC312" s="146">
        <f>IF(AZ312=3,G312,0)</f>
        <v>0</v>
      </c>
      <c r="BD312" s="146">
        <f>IF(AZ312=4,G312,0)</f>
        <v>0</v>
      </c>
      <c r="BE312" s="146">
        <f>IF(AZ312=5,G312,0)</f>
        <v>0</v>
      </c>
      <c r="CA312" s="170">
        <v>1</v>
      </c>
      <c r="CB312" s="170">
        <v>7</v>
      </c>
      <c r="CZ312" s="146">
        <v>0.00017</v>
      </c>
    </row>
    <row r="313" spans="1:15" ht="12.75">
      <c r="A313" s="177"/>
      <c r="B313" s="179"/>
      <c r="C313" s="346" t="s">
        <v>337</v>
      </c>
      <c r="D313" s="347"/>
      <c r="E313" s="180">
        <v>0</v>
      </c>
      <c r="F313" s="181"/>
      <c r="G313" s="182"/>
      <c r="M313" s="178" t="s">
        <v>337</v>
      </c>
      <c r="O313" s="170"/>
    </row>
    <row r="314" spans="1:15" ht="12.75">
      <c r="A314" s="177"/>
      <c r="B314" s="179"/>
      <c r="C314" s="346" t="s">
        <v>338</v>
      </c>
      <c r="D314" s="347"/>
      <c r="E314" s="180">
        <v>120</v>
      </c>
      <c r="F314" s="181"/>
      <c r="G314" s="182"/>
      <c r="M314" s="178">
        <v>120</v>
      </c>
      <c r="O314" s="170"/>
    </row>
    <row r="315" spans="1:15" ht="12.75">
      <c r="A315" s="177"/>
      <c r="B315" s="179"/>
      <c r="C315" s="346" t="s">
        <v>339</v>
      </c>
      <c r="D315" s="347"/>
      <c r="E315" s="180">
        <v>0</v>
      </c>
      <c r="F315" s="181"/>
      <c r="G315" s="182"/>
      <c r="M315" s="178" t="s">
        <v>339</v>
      </c>
      <c r="O315" s="170"/>
    </row>
    <row r="316" spans="1:15" ht="12.75">
      <c r="A316" s="177"/>
      <c r="B316" s="179"/>
      <c r="C316" s="346" t="s">
        <v>340</v>
      </c>
      <c r="D316" s="347"/>
      <c r="E316" s="180">
        <v>26</v>
      </c>
      <c r="F316" s="181"/>
      <c r="G316" s="182"/>
      <c r="M316" s="178">
        <v>26</v>
      </c>
      <c r="O316" s="170"/>
    </row>
    <row r="317" spans="1:104" ht="12.75">
      <c r="A317" s="171">
        <v>61</v>
      </c>
      <c r="B317" s="172" t="s">
        <v>341</v>
      </c>
      <c r="C317" s="173" t="s">
        <v>342</v>
      </c>
      <c r="D317" s="174" t="s">
        <v>120</v>
      </c>
      <c r="E317" s="175">
        <v>292</v>
      </c>
      <c r="F317" s="175">
        <v>0</v>
      </c>
      <c r="G317" s="176">
        <f>E317*F317</f>
        <v>0</v>
      </c>
      <c r="O317" s="170">
        <v>2</v>
      </c>
      <c r="AA317" s="146">
        <v>1</v>
      </c>
      <c r="AB317" s="146">
        <v>7</v>
      </c>
      <c r="AC317" s="146">
        <v>7</v>
      </c>
      <c r="AZ317" s="146">
        <v>2</v>
      </c>
      <c r="BA317" s="146">
        <f>IF(AZ317=1,G317,0)</f>
        <v>0</v>
      </c>
      <c r="BB317" s="146">
        <f>IF(AZ317=2,G317,0)</f>
        <v>0</v>
      </c>
      <c r="BC317" s="146">
        <f>IF(AZ317=3,G317,0)</f>
        <v>0</v>
      </c>
      <c r="BD317" s="146">
        <f>IF(AZ317=4,G317,0)</f>
        <v>0</v>
      </c>
      <c r="BE317" s="146">
        <f>IF(AZ317=5,G317,0)</f>
        <v>0</v>
      </c>
      <c r="CA317" s="170">
        <v>1</v>
      </c>
      <c r="CB317" s="170">
        <v>7</v>
      </c>
      <c r="CZ317" s="146">
        <v>0.00018</v>
      </c>
    </row>
    <row r="318" spans="1:15" ht="12.75">
      <c r="A318" s="177"/>
      <c r="B318" s="179"/>
      <c r="C318" s="346" t="s">
        <v>343</v>
      </c>
      <c r="D318" s="347"/>
      <c r="E318" s="180">
        <v>292</v>
      </c>
      <c r="F318" s="181"/>
      <c r="G318" s="182"/>
      <c r="M318" s="178" t="s">
        <v>343</v>
      </c>
      <c r="O318" s="170"/>
    </row>
    <row r="319" spans="1:104" ht="12.75">
      <c r="A319" s="171">
        <v>62</v>
      </c>
      <c r="B319" s="172" t="s">
        <v>344</v>
      </c>
      <c r="C319" s="173" t="s">
        <v>345</v>
      </c>
      <c r="D319" s="174" t="s">
        <v>96</v>
      </c>
      <c r="E319" s="175">
        <v>25</v>
      </c>
      <c r="F319" s="175">
        <v>0</v>
      </c>
      <c r="G319" s="176">
        <f>E319*F319</f>
        <v>0</v>
      </c>
      <c r="O319" s="170">
        <v>2</v>
      </c>
      <c r="AA319" s="146">
        <v>1</v>
      </c>
      <c r="AB319" s="146">
        <v>7</v>
      </c>
      <c r="AC319" s="146">
        <v>7</v>
      </c>
      <c r="AZ319" s="146">
        <v>2</v>
      </c>
      <c r="BA319" s="146">
        <f>IF(AZ319=1,G319,0)</f>
        <v>0</v>
      </c>
      <c r="BB319" s="146">
        <f>IF(AZ319=2,G319,0)</f>
        <v>0</v>
      </c>
      <c r="BC319" s="146">
        <f>IF(AZ319=3,G319,0)</f>
        <v>0</v>
      </c>
      <c r="BD319" s="146">
        <f>IF(AZ319=4,G319,0)</f>
        <v>0</v>
      </c>
      <c r="BE319" s="146">
        <f>IF(AZ319=5,G319,0)</f>
        <v>0</v>
      </c>
      <c r="CA319" s="170">
        <v>1</v>
      </c>
      <c r="CB319" s="170">
        <v>7</v>
      </c>
      <c r="CZ319" s="146">
        <v>0</v>
      </c>
    </row>
    <row r="320" spans="1:15" ht="12.75">
      <c r="A320" s="177"/>
      <c r="B320" s="179"/>
      <c r="C320" s="346" t="s">
        <v>346</v>
      </c>
      <c r="D320" s="347"/>
      <c r="E320" s="180">
        <v>0</v>
      </c>
      <c r="F320" s="181"/>
      <c r="G320" s="182"/>
      <c r="M320" s="178" t="s">
        <v>346</v>
      </c>
      <c r="O320" s="170"/>
    </row>
    <row r="321" spans="1:15" ht="12.75">
      <c r="A321" s="177"/>
      <c r="B321" s="179"/>
      <c r="C321" s="346" t="s">
        <v>347</v>
      </c>
      <c r="D321" s="347"/>
      <c r="E321" s="180">
        <v>0</v>
      </c>
      <c r="F321" s="181"/>
      <c r="G321" s="182"/>
      <c r="M321" s="178" t="s">
        <v>347</v>
      </c>
      <c r="O321" s="170"/>
    </row>
    <row r="322" spans="1:15" ht="12.75">
      <c r="A322" s="177"/>
      <c r="B322" s="179"/>
      <c r="C322" s="346" t="s">
        <v>82</v>
      </c>
      <c r="D322" s="347"/>
      <c r="E322" s="180">
        <v>3</v>
      </c>
      <c r="F322" s="181"/>
      <c r="G322" s="182"/>
      <c r="M322" s="178">
        <v>3</v>
      </c>
      <c r="O322" s="170"/>
    </row>
    <row r="323" spans="1:15" ht="12.75">
      <c r="A323" s="177"/>
      <c r="B323" s="179"/>
      <c r="C323" s="346" t="s">
        <v>348</v>
      </c>
      <c r="D323" s="347"/>
      <c r="E323" s="180">
        <v>0</v>
      </c>
      <c r="F323" s="181"/>
      <c r="G323" s="182"/>
      <c r="M323" s="178" t="s">
        <v>348</v>
      </c>
      <c r="O323" s="170"/>
    </row>
    <row r="324" spans="1:15" ht="12.75">
      <c r="A324" s="177"/>
      <c r="B324" s="179"/>
      <c r="C324" s="346" t="s">
        <v>349</v>
      </c>
      <c r="D324" s="347"/>
      <c r="E324" s="180">
        <v>0</v>
      </c>
      <c r="F324" s="181"/>
      <c r="G324" s="182"/>
      <c r="M324" s="178" t="s">
        <v>349</v>
      </c>
      <c r="O324" s="170"/>
    </row>
    <row r="325" spans="1:15" ht="12.75">
      <c r="A325" s="177"/>
      <c r="B325" s="179"/>
      <c r="C325" s="346" t="s">
        <v>350</v>
      </c>
      <c r="D325" s="347"/>
      <c r="E325" s="180">
        <v>21</v>
      </c>
      <c r="F325" s="181"/>
      <c r="G325" s="182"/>
      <c r="M325" s="178">
        <v>21</v>
      </c>
      <c r="O325" s="170"/>
    </row>
    <row r="326" spans="1:15" ht="12.75">
      <c r="A326" s="177"/>
      <c r="B326" s="179"/>
      <c r="C326" s="346" t="s">
        <v>351</v>
      </c>
      <c r="D326" s="347"/>
      <c r="E326" s="180">
        <v>0</v>
      </c>
      <c r="F326" s="181"/>
      <c r="G326" s="182"/>
      <c r="M326" s="178" t="s">
        <v>351</v>
      </c>
      <c r="O326" s="170"/>
    </row>
    <row r="327" spans="1:15" ht="12.75">
      <c r="A327" s="177"/>
      <c r="B327" s="179"/>
      <c r="C327" s="346" t="s">
        <v>352</v>
      </c>
      <c r="D327" s="347"/>
      <c r="E327" s="180">
        <v>0</v>
      </c>
      <c r="F327" s="181"/>
      <c r="G327" s="182"/>
      <c r="M327" s="178" t="s">
        <v>352</v>
      </c>
      <c r="O327" s="170"/>
    </row>
    <row r="328" spans="1:15" ht="12.75">
      <c r="A328" s="177"/>
      <c r="B328" s="179"/>
      <c r="C328" s="346" t="s">
        <v>74</v>
      </c>
      <c r="D328" s="347"/>
      <c r="E328" s="180">
        <v>1</v>
      </c>
      <c r="F328" s="181"/>
      <c r="G328" s="182"/>
      <c r="M328" s="178">
        <v>1</v>
      </c>
      <c r="O328" s="170"/>
    </row>
    <row r="329" spans="1:104" ht="12.75">
      <c r="A329" s="171">
        <v>63</v>
      </c>
      <c r="B329" s="172" t="s">
        <v>353</v>
      </c>
      <c r="C329" s="173" t="s">
        <v>354</v>
      </c>
      <c r="D329" s="174" t="s">
        <v>96</v>
      </c>
      <c r="E329" s="175">
        <v>22</v>
      </c>
      <c r="F329" s="175">
        <v>0</v>
      </c>
      <c r="G329" s="176">
        <f>E329*F329</f>
        <v>0</v>
      </c>
      <c r="O329" s="170">
        <v>2</v>
      </c>
      <c r="AA329" s="146">
        <v>1</v>
      </c>
      <c r="AB329" s="146">
        <v>7</v>
      </c>
      <c r="AC329" s="146">
        <v>7</v>
      </c>
      <c r="AZ329" s="146">
        <v>2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0">
        <v>1</v>
      </c>
      <c r="CB329" s="170">
        <v>7</v>
      </c>
      <c r="CZ329" s="146">
        <v>0</v>
      </c>
    </row>
    <row r="330" spans="1:15" ht="12.75">
      <c r="A330" s="177"/>
      <c r="B330" s="179"/>
      <c r="C330" s="346" t="s">
        <v>355</v>
      </c>
      <c r="D330" s="347"/>
      <c r="E330" s="180">
        <v>0</v>
      </c>
      <c r="F330" s="181"/>
      <c r="G330" s="182"/>
      <c r="M330" s="178" t="s">
        <v>355</v>
      </c>
      <c r="O330" s="170"/>
    </row>
    <row r="331" spans="1:15" ht="12.75">
      <c r="A331" s="177"/>
      <c r="B331" s="179"/>
      <c r="C331" s="346" t="s">
        <v>304</v>
      </c>
      <c r="D331" s="347"/>
      <c r="E331" s="180">
        <v>20</v>
      </c>
      <c r="F331" s="181"/>
      <c r="G331" s="182"/>
      <c r="M331" s="178">
        <v>20</v>
      </c>
      <c r="O331" s="170"/>
    </row>
    <row r="332" spans="1:15" ht="12.75">
      <c r="A332" s="177"/>
      <c r="B332" s="179"/>
      <c r="C332" s="346" t="s">
        <v>356</v>
      </c>
      <c r="D332" s="347"/>
      <c r="E332" s="180">
        <v>0</v>
      </c>
      <c r="F332" s="181"/>
      <c r="G332" s="182"/>
      <c r="M332" s="178" t="s">
        <v>356</v>
      </c>
      <c r="O332" s="170"/>
    </row>
    <row r="333" spans="1:15" ht="12.75">
      <c r="A333" s="177"/>
      <c r="B333" s="179"/>
      <c r="C333" s="346" t="s">
        <v>357</v>
      </c>
      <c r="D333" s="347"/>
      <c r="E333" s="180">
        <v>2</v>
      </c>
      <c r="F333" s="181"/>
      <c r="G333" s="182"/>
      <c r="M333" s="178">
        <v>2</v>
      </c>
      <c r="O333" s="170"/>
    </row>
    <row r="334" spans="1:104" ht="12.75">
      <c r="A334" s="171">
        <v>64</v>
      </c>
      <c r="B334" s="172" t="s">
        <v>358</v>
      </c>
      <c r="C334" s="173" t="s">
        <v>359</v>
      </c>
      <c r="D334" s="174" t="s">
        <v>96</v>
      </c>
      <c r="E334" s="175">
        <v>2</v>
      </c>
      <c r="F334" s="175">
        <v>0</v>
      </c>
      <c r="G334" s="176">
        <f>E334*F334</f>
        <v>0</v>
      </c>
      <c r="O334" s="170">
        <v>2</v>
      </c>
      <c r="AA334" s="146">
        <v>1</v>
      </c>
      <c r="AB334" s="146">
        <v>7</v>
      </c>
      <c r="AC334" s="146">
        <v>7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0">
        <v>1</v>
      </c>
      <c r="CB334" s="170">
        <v>7</v>
      </c>
      <c r="CZ334" s="146">
        <v>0</v>
      </c>
    </row>
    <row r="335" spans="1:15" ht="12.75">
      <c r="A335" s="177"/>
      <c r="B335" s="179"/>
      <c r="C335" s="346" t="s">
        <v>360</v>
      </c>
      <c r="D335" s="347"/>
      <c r="E335" s="180">
        <v>0</v>
      </c>
      <c r="F335" s="181"/>
      <c r="G335" s="182"/>
      <c r="M335" s="178" t="s">
        <v>360</v>
      </c>
      <c r="O335" s="170"/>
    </row>
    <row r="336" spans="1:15" ht="12.75">
      <c r="A336" s="177"/>
      <c r="B336" s="179"/>
      <c r="C336" s="346" t="s">
        <v>357</v>
      </c>
      <c r="D336" s="347"/>
      <c r="E336" s="180">
        <v>2</v>
      </c>
      <c r="F336" s="181"/>
      <c r="G336" s="182"/>
      <c r="M336" s="178">
        <v>2</v>
      </c>
      <c r="O336" s="170"/>
    </row>
    <row r="337" spans="1:104" ht="12.75">
      <c r="A337" s="171">
        <v>65</v>
      </c>
      <c r="B337" s="172" t="s">
        <v>361</v>
      </c>
      <c r="C337" s="173" t="s">
        <v>362</v>
      </c>
      <c r="D337" s="174" t="s">
        <v>96</v>
      </c>
      <c r="E337" s="175">
        <v>4</v>
      </c>
      <c r="F337" s="175">
        <v>0</v>
      </c>
      <c r="G337" s="176">
        <f>E337*F337</f>
        <v>0</v>
      </c>
      <c r="O337" s="170">
        <v>2</v>
      </c>
      <c r="AA337" s="146">
        <v>1</v>
      </c>
      <c r="AB337" s="146">
        <v>7</v>
      </c>
      <c r="AC337" s="146">
        <v>7</v>
      </c>
      <c r="AZ337" s="146">
        <v>2</v>
      </c>
      <c r="BA337" s="146">
        <f>IF(AZ337=1,G337,0)</f>
        <v>0</v>
      </c>
      <c r="BB337" s="146">
        <f>IF(AZ337=2,G337,0)</f>
        <v>0</v>
      </c>
      <c r="BC337" s="146">
        <f>IF(AZ337=3,G337,0)</f>
        <v>0</v>
      </c>
      <c r="BD337" s="146">
        <f>IF(AZ337=4,G337,0)</f>
        <v>0</v>
      </c>
      <c r="BE337" s="146">
        <f>IF(AZ337=5,G337,0)</f>
        <v>0</v>
      </c>
      <c r="CA337" s="170">
        <v>1</v>
      </c>
      <c r="CB337" s="170">
        <v>7</v>
      </c>
      <c r="CZ337" s="146">
        <v>0</v>
      </c>
    </row>
    <row r="338" spans="1:15" ht="12.75">
      <c r="A338" s="177"/>
      <c r="B338" s="179"/>
      <c r="C338" s="346" t="s">
        <v>363</v>
      </c>
      <c r="D338" s="347"/>
      <c r="E338" s="180">
        <v>4</v>
      </c>
      <c r="F338" s="181"/>
      <c r="G338" s="182"/>
      <c r="M338" s="178" t="s">
        <v>363</v>
      </c>
      <c r="O338" s="170"/>
    </row>
    <row r="339" spans="1:104" ht="12.75">
      <c r="A339" s="171">
        <v>66</v>
      </c>
      <c r="B339" s="172" t="s">
        <v>364</v>
      </c>
      <c r="C339" s="173" t="s">
        <v>365</v>
      </c>
      <c r="D339" s="174" t="s">
        <v>96</v>
      </c>
      <c r="E339" s="175">
        <v>49</v>
      </c>
      <c r="F339" s="175">
        <v>0</v>
      </c>
      <c r="G339" s="176">
        <f>E339*F339</f>
        <v>0</v>
      </c>
      <c r="O339" s="170">
        <v>2</v>
      </c>
      <c r="AA339" s="146">
        <v>1</v>
      </c>
      <c r="AB339" s="146">
        <v>7</v>
      </c>
      <c r="AC339" s="146">
        <v>7</v>
      </c>
      <c r="AZ339" s="146">
        <v>2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0">
        <v>1</v>
      </c>
      <c r="CB339" s="170">
        <v>7</v>
      </c>
      <c r="CZ339" s="146">
        <v>0</v>
      </c>
    </row>
    <row r="340" spans="1:15" ht="12.75">
      <c r="A340" s="177"/>
      <c r="B340" s="179"/>
      <c r="C340" s="346" t="s">
        <v>366</v>
      </c>
      <c r="D340" s="347"/>
      <c r="E340" s="180">
        <v>49</v>
      </c>
      <c r="F340" s="181"/>
      <c r="G340" s="182"/>
      <c r="M340" s="178" t="s">
        <v>366</v>
      </c>
      <c r="O340" s="170"/>
    </row>
    <row r="341" spans="1:104" ht="12.75">
      <c r="A341" s="171">
        <v>67</v>
      </c>
      <c r="B341" s="172" t="s">
        <v>367</v>
      </c>
      <c r="C341" s="173" t="s">
        <v>368</v>
      </c>
      <c r="D341" s="174" t="s">
        <v>96</v>
      </c>
      <c r="E341" s="175">
        <v>22</v>
      </c>
      <c r="F341" s="175">
        <v>0</v>
      </c>
      <c r="G341" s="176">
        <f>E341*F341</f>
        <v>0</v>
      </c>
      <c r="O341" s="170">
        <v>2</v>
      </c>
      <c r="AA341" s="146">
        <v>1</v>
      </c>
      <c r="AB341" s="146">
        <v>7</v>
      </c>
      <c r="AC341" s="146">
        <v>7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0">
        <v>1</v>
      </c>
      <c r="CB341" s="170">
        <v>7</v>
      </c>
      <c r="CZ341" s="146">
        <v>1E-05</v>
      </c>
    </row>
    <row r="342" spans="1:15" ht="12.75">
      <c r="A342" s="177"/>
      <c r="B342" s="179"/>
      <c r="C342" s="346" t="s">
        <v>355</v>
      </c>
      <c r="D342" s="347"/>
      <c r="E342" s="180">
        <v>0</v>
      </c>
      <c r="F342" s="181"/>
      <c r="G342" s="182"/>
      <c r="M342" s="178" t="s">
        <v>355</v>
      </c>
      <c r="O342" s="170"/>
    </row>
    <row r="343" spans="1:15" ht="12.75">
      <c r="A343" s="177"/>
      <c r="B343" s="179"/>
      <c r="C343" s="346" t="s">
        <v>304</v>
      </c>
      <c r="D343" s="347"/>
      <c r="E343" s="180">
        <v>20</v>
      </c>
      <c r="F343" s="181"/>
      <c r="G343" s="182"/>
      <c r="M343" s="178">
        <v>20</v>
      </c>
      <c r="O343" s="170"/>
    </row>
    <row r="344" spans="1:15" ht="12.75">
      <c r="A344" s="177"/>
      <c r="B344" s="179"/>
      <c r="C344" s="346" t="s">
        <v>356</v>
      </c>
      <c r="D344" s="347"/>
      <c r="E344" s="180">
        <v>0</v>
      </c>
      <c r="F344" s="181"/>
      <c r="G344" s="182"/>
      <c r="M344" s="178" t="s">
        <v>356</v>
      </c>
      <c r="O344" s="170"/>
    </row>
    <row r="345" spans="1:15" ht="12.75">
      <c r="A345" s="177"/>
      <c r="B345" s="179"/>
      <c r="C345" s="346" t="s">
        <v>357</v>
      </c>
      <c r="D345" s="347"/>
      <c r="E345" s="180">
        <v>2</v>
      </c>
      <c r="F345" s="181"/>
      <c r="G345" s="182"/>
      <c r="M345" s="178">
        <v>2</v>
      </c>
      <c r="O345" s="170"/>
    </row>
    <row r="346" spans="1:104" ht="12.75">
      <c r="A346" s="171">
        <v>68</v>
      </c>
      <c r="B346" s="172" t="s">
        <v>369</v>
      </c>
      <c r="C346" s="173" t="s">
        <v>370</v>
      </c>
      <c r="D346" s="174" t="s">
        <v>96</v>
      </c>
      <c r="E346" s="175">
        <v>2</v>
      </c>
      <c r="F346" s="175">
        <v>0</v>
      </c>
      <c r="G346" s="176">
        <f>E346*F346</f>
        <v>0</v>
      </c>
      <c r="O346" s="170">
        <v>2</v>
      </c>
      <c r="AA346" s="146">
        <v>1</v>
      </c>
      <c r="AB346" s="146">
        <v>7</v>
      </c>
      <c r="AC346" s="146">
        <v>7</v>
      </c>
      <c r="AZ346" s="146">
        <v>2</v>
      </c>
      <c r="BA346" s="146">
        <f>IF(AZ346=1,G346,0)</f>
        <v>0</v>
      </c>
      <c r="BB346" s="146">
        <f>IF(AZ346=2,G346,0)</f>
        <v>0</v>
      </c>
      <c r="BC346" s="146">
        <f>IF(AZ346=3,G346,0)</f>
        <v>0</v>
      </c>
      <c r="BD346" s="146">
        <f>IF(AZ346=4,G346,0)</f>
        <v>0</v>
      </c>
      <c r="BE346" s="146">
        <f>IF(AZ346=5,G346,0)</f>
        <v>0</v>
      </c>
      <c r="CA346" s="170">
        <v>1</v>
      </c>
      <c r="CB346" s="170">
        <v>7</v>
      </c>
      <c r="CZ346" s="146">
        <v>0</v>
      </c>
    </row>
    <row r="347" spans="1:15" ht="12.75">
      <c r="A347" s="177"/>
      <c r="B347" s="179"/>
      <c r="C347" s="346" t="s">
        <v>87</v>
      </c>
      <c r="D347" s="347"/>
      <c r="E347" s="180">
        <v>0</v>
      </c>
      <c r="F347" s="181"/>
      <c r="G347" s="182"/>
      <c r="M347" s="178" t="s">
        <v>87</v>
      </c>
      <c r="O347" s="170"/>
    </row>
    <row r="348" spans="1:15" ht="12.75">
      <c r="A348" s="177"/>
      <c r="B348" s="179"/>
      <c r="C348" s="346" t="s">
        <v>357</v>
      </c>
      <c r="D348" s="347"/>
      <c r="E348" s="180">
        <v>2</v>
      </c>
      <c r="F348" s="181"/>
      <c r="G348" s="182"/>
      <c r="M348" s="178">
        <v>2</v>
      </c>
      <c r="O348" s="170"/>
    </row>
    <row r="349" spans="1:104" ht="12.75">
      <c r="A349" s="171">
        <v>69</v>
      </c>
      <c r="B349" s="172" t="s">
        <v>371</v>
      </c>
      <c r="C349" s="173" t="s">
        <v>372</v>
      </c>
      <c r="D349" s="174" t="s">
        <v>194</v>
      </c>
      <c r="E349" s="175">
        <v>32</v>
      </c>
      <c r="F349" s="175">
        <v>0</v>
      </c>
      <c r="G349" s="176">
        <f>E349*F349</f>
        <v>0</v>
      </c>
      <c r="O349" s="170">
        <v>2</v>
      </c>
      <c r="AA349" s="146">
        <v>12</v>
      </c>
      <c r="AB349" s="146">
        <v>0</v>
      </c>
      <c r="AC349" s="146">
        <v>2</v>
      </c>
      <c r="AZ349" s="146">
        <v>2</v>
      </c>
      <c r="BA349" s="146">
        <f>IF(AZ349=1,G349,0)</f>
        <v>0</v>
      </c>
      <c r="BB349" s="146">
        <f>IF(AZ349=2,G349,0)</f>
        <v>0</v>
      </c>
      <c r="BC349" s="146">
        <f>IF(AZ349=3,G349,0)</f>
        <v>0</v>
      </c>
      <c r="BD349" s="146">
        <f>IF(AZ349=4,G349,0)</f>
        <v>0</v>
      </c>
      <c r="BE349" s="146">
        <f>IF(AZ349=5,G349,0)</f>
        <v>0</v>
      </c>
      <c r="CA349" s="170">
        <v>12</v>
      </c>
      <c r="CB349" s="170">
        <v>0</v>
      </c>
      <c r="CZ349" s="146">
        <v>0</v>
      </c>
    </row>
    <row r="350" spans="1:15" ht="12.75">
      <c r="A350" s="177"/>
      <c r="B350" s="179"/>
      <c r="C350" s="346" t="s">
        <v>87</v>
      </c>
      <c r="D350" s="347"/>
      <c r="E350" s="180">
        <v>0</v>
      </c>
      <c r="F350" s="181"/>
      <c r="G350" s="182"/>
      <c r="M350" s="178" t="s">
        <v>87</v>
      </c>
      <c r="O350" s="170"/>
    </row>
    <row r="351" spans="1:15" ht="12.75">
      <c r="A351" s="177"/>
      <c r="B351" s="179"/>
      <c r="C351" s="346" t="s">
        <v>373</v>
      </c>
      <c r="D351" s="347"/>
      <c r="E351" s="180">
        <v>32</v>
      </c>
      <c r="F351" s="181"/>
      <c r="G351" s="182"/>
      <c r="M351" s="178" t="s">
        <v>373</v>
      </c>
      <c r="O351" s="170"/>
    </row>
    <row r="352" spans="1:104" ht="12.75">
      <c r="A352" s="171">
        <v>70</v>
      </c>
      <c r="B352" s="172" t="s">
        <v>374</v>
      </c>
      <c r="C352" s="173" t="s">
        <v>375</v>
      </c>
      <c r="D352" s="174" t="s">
        <v>194</v>
      </c>
      <c r="E352" s="175">
        <v>2</v>
      </c>
      <c r="F352" s="175">
        <v>0</v>
      </c>
      <c r="G352" s="176">
        <f aca="true" t="shared" si="12" ref="G352:G357">E352*F352</f>
        <v>0</v>
      </c>
      <c r="O352" s="170">
        <v>2</v>
      </c>
      <c r="AA352" s="146">
        <v>12</v>
      </c>
      <c r="AB352" s="146">
        <v>0</v>
      </c>
      <c r="AC352" s="146">
        <v>4</v>
      </c>
      <c r="AZ352" s="146">
        <v>2</v>
      </c>
      <c r="BA352" s="146">
        <f aca="true" t="shared" si="13" ref="BA352:BA357">IF(AZ352=1,G352,0)</f>
        <v>0</v>
      </c>
      <c r="BB352" s="146">
        <f aca="true" t="shared" si="14" ref="BB352:BB357">IF(AZ352=2,G352,0)</f>
        <v>0</v>
      </c>
      <c r="BC352" s="146">
        <f aca="true" t="shared" si="15" ref="BC352:BC357">IF(AZ352=3,G352,0)</f>
        <v>0</v>
      </c>
      <c r="BD352" s="146">
        <f aca="true" t="shared" si="16" ref="BD352:BD357">IF(AZ352=4,G352,0)</f>
        <v>0</v>
      </c>
      <c r="BE352" s="146">
        <f aca="true" t="shared" si="17" ref="BE352:BE357">IF(AZ352=5,G352,0)</f>
        <v>0</v>
      </c>
      <c r="CA352" s="170">
        <v>12</v>
      </c>
      <c r="CB352" s="170">
        <v>0</v>
      </c>
      <c r="CZ352" s="146">
        <v>0</v>
      </c>
    </row>
    <row r="353" spans="1:104" ht="12.75">
      <c r="A353" s="171">
        <v>71</v>
      </c>
      <c r="B353" s="172" t="s">
        <v>376</v>
      </c>
      <c r="C353" s="173" t="s">
        <v>377</v>
      </c>
      <c r="D353" s="174" t="s">
        <v>194</v>
      </c>
      <c r="E353" s="175">
        <v>20</v>
      </c>
      <c r="F353" s="175">
        <v>0</v>
      </c>
      <c r="G353" s="176">
        <f t="shared" si="12"/>
        <v>0</v>
      </c>
      <c r="O353" s="170">
        <v>2</v>
      </c>
      <c r="AA353" s="146">
        <v>12</v>
      </c>
      <c r="AB353" s="146">
        <v>0</v>
      </c>
      <c r="AC353" s="146">
        <v>5</v>
      </c>
      <c r="AZ353" s="146">
        <v>2</v>
      </c>
      <c r="BA353" s="146">
        <f t="shared" si="13"/>
        <v>0</v>
      </c>
      <c r="BB353" s="146">
        <f t="shared" si="14"/>
        <v>0</v>
      </c>
      <c r="BC353" s="146">
        <f t="shared" si="15"/>
        <v>0</v>
      </c>
      <c r="BD353" s="146">
        <f t="shared" si="16"/>
        <v>0</v>
      </c>
      <c r="BE353" s="146">
        <f t="shared" si="17"/>
        <v>0</v>
      </c>
      <c r="CA353" s="170">
        <v>12</v>
      </c>
      <c r="CB353" s="170">
        <v>0</v>
      </c>
      <c r="CZ353" s="146">
        <v>0</v>
      </c>
    </row>
    <row r="354" spans="1:104" ht="12.75">
      <c r="A354" s="171">
        <v>72</v>
      </c>
      <c r="B354" s="172" t="s">
        <v>378</v>
      </c>
      <c r="C354" s="173" t="s">
        <v>379</v>
      </c>
      <c r="D354" s="174" t="s">
        <v>96</v>
      </c>
      <c r="E354" s="175">
        <v>21</v>
      </c>
      <c r="F354" s="175">
        <v>0</v>
      </c>
      <c r="G354" s="176">
        <f t="shared" si="12"/>
        <v>0</v>
      </c>
      <c r="O354" s="170">
        <v>2</v>
      </c>
      <c r="AA354" s="146">
        <v>12</v>
      </c>
      <c r="AB354" s="146">
        <v>0</v>
      </c>
      <c r="AC354" s="146">
        <v>6</v>
      </c>
      <c r="AZ354" s="146">
        <v>2</v>
      </c>
      <c r="BA354" s="146">
        <f t="shared" si="13"/>
        <v>0</v>
      </c>
      <c r="BB354" s="146">
        <f t="shared" si="14"/>
        <v>0</v>
      </c>
      <c r="BC354" s="146">
        <f t="shared" si="15"/>
        <v>0</v>
      </c>
      <c r="BD354" s="146">
        <f t="shared" si="16"/>
        <v>0</v>
      </c>
      <c r="BE354" s="146">
        <f t="shared" si="17"/>
        <v>0</v>
      </c>
      <c r="CA354" s="170">
        <v>12</v>
      </c>
      <c r="CB354" s="170">
        <v>0</v>
      </c>
      <c r="CZ354" s="146">
        <v>0</v>
      </c>
    </row>
    <row r="355" spans="1:104" ht="12.75">
      <c r="A355" s="171">
        <v>73</v>
      </c>
      <c r="B355" s="172" t="s">
        <v>380</v>
      </c>
      <c r="C355" s="173" t="s">
        <v>381</v>
      </c>
      <c r="D355" s="174" t="s">
        <v>96</v>
      </c>
      <c r="E355" s="175">
        <v>49</v>
      </c>
      <c r="F355" s="175">
        <v>0</v>
      </c>
      <c r="G355" s="176">
        <f t="shared" si="12"/>
        <v>0</v>
      </c>
      <c r="O355" s="170">
        <v>2</v>
      </c>
      <c r="AA355" s="146">
        <v>3</v>
      </c>
      <c r="AB355" s="146">
        <v>7</v>
      </c>
      <c r="AC355" s="146">
        <v>54914620</v>
      </c>
      <c r="AZ355" s="146">
        <v>2</v>
      </c>
      <c r="BA355" s="146">
        <f t="shared" si="13"/>
        <v>0</v>
      </c>
      <c r="BB355" s="146">
        <f t="shared" si="14"/>
        <v>0</v>
      </c>
      <c r="BC355" s="146">
        <f t="shared" si="15"/>
        <v>0</v>
      </c>
      <c r="BD355" s="146">
        <f t="shared" si="16"/>
        <v>0</v>
      </c>
      <c r="BE355" s="146">
        <f t="shared" si="17"/>
        <v>0</v>
      </c>
      <c r="CA355" s="170">
        <v>3</v>
      </c>
      <c r="CB355" s="170">
        <v>7</v>
      </c>
      <c r="CZ355" s="146">
        <v>0.0008</v>
      </c>
    </row>
    <row r="356" spans="1:104" ht="12.75">
      <c r="A356" s="171">
        <v>74</v>
      </c>
      <c r="B356" s="172" t="s">
        <v>382</v>
      </c>
      <c r="C356" s="173" t="s">
        <v>383</v>
      </c>
      <c r="D356" s="174" t="s">
        <v>96</v>
      </c>
      <c r="E356" s="175">
        <v>4</v>
      </c>
      <c r="F356" s="175">
        <v>0</v>
      </c>
      <c r="G356" s="176">
        <f t="shared" si="12"/>
        <v>0</v>
      </c>
      <c r="O356" s="170">
        <v>2</v>
      </c>
      <c r="AA356" s="146">
        <v>3</v>
      </c>
      <c r="AB356" s="146">
        <v>7</v>
      </c>
      <c r="AC356" s="146">
        <v>54917015</v>
      </c>
      <c r="AZ356" s="146">
        <v>2</v>
      </c>
      <c r="BA356" s="146">
        <f t="shared" si="13"/>
        <v>0</v>
      </c>
      <c r="BB356" s="146">
        <f t="shared" si="14"/>
        <v>0</v>
      </c>
      <c r="BC356" s="146">
        <f t="shared" si="15"/>
        <v>0</v>
      </c>
      <c r="BD356" s="146">
        <f t="shared" si="16"/>
        <v>0</v>
      </c>
      <c r="BE356" s="146">
        <f t="shared" si="17"/>
        <v>0</v>
      </c>
      <c r="CA356" s="170">
        <v>3</v>
      </c>
      <c r="CB356" s="170">
        <v>7</v>
      </c>
      <c r="CZ356" s="146">
        <v>0.00307</v>
      </c>
    </row>
    <row r="357" spans="1:104" ht="12.75">
      <c r="A357" s="171">
        <v>75</v>
      </c>
      <c r="B357" s="172" t="s">
        <v>384</v>
      </c>
      <c r="C357" s="173" t="s">
        <v>385</v>
      </c>
      <c r="D357" s="174" t="s">
        <v>386</v>
      </c>
      <c r="E357" s="175">
        <v>0.2891</v>
      </c>
      <c r="F357" s="175">
        <v>0</v>
      </c>
      <c r="G357" s="176">
        <f t="shared" si="12"/>
        <v>0</v>
      </c>
      <c r="O357" s="170">
        <v>2</v>
      </c>
      <c r="AA357" s="146">
        <v>3</v>
      </c>
      <c r="AB357" s="146">
        <v>7</v>
      </c>
      <c r="AC357" s="146">
        <v>60517102</v>
      </c>
      <c r="AZ357" s="146">
        <v>2</v>
      </c>
      <c r="BA357" s="146">
        <f t="shared" si="13"/>
        <v>0</v>
      </c>
      <c r="BB357" s="146">
        <f t="shared" si="14"/>
        <v>0</v>
      </c>
      <c r="BC357" s="146">
        <f t="shared" si="15"/>
        <v>0</v>
      </c>
      <c r="BD357" s="146">
        <f t="shared" si="16"/>
        <v>0</v>
      </c>
      <c r="BE357" s="146">
        <f t="shared" si="17"/>
        <v>0</v>
      </c>
      <c r="CA357" s="170">
        <v>3</v>
      </c>
      <c r="CB357" s="170">
        <v>7</v>
      </c>
      <c r="CZ357" s="146">
        <v>0.55</v>
      </c>
    </row>
    <row r="358" spans="1:15" ht="12.75">
      <c r="A358" s="177"/>
      <c r="B358" s="179"/>
      <c r="C358" s="346" t="s">
        <v>387</v>
      </c>
      <c r="D358" s="347"/>
      <c r="E358" s="180">
        <v>0.2891</v>
      </c>
      <c r="F358" s="181"/>
      <c r="G358" s="182"/>
      <c r="M358" s="178" t="s">
        <v>387</v>
      </c>
      <c r="O358" s="170"/>
    </row>
    <row r="359" spans="1:104" ht="12.75">
      <c r="A359" s="171">
        <v>76</v>
      </c>
      <c r="B359" s="172" t="s">
        <v>388</v>
      </c>
      <c r="C359" s="173" t="s">
        <v>389</v>
      </c>
      <c r="D359" s="174" t="s">
        <v>86</v>
      </c>
      <c r="E359" s="175">
        <v>160.6</v>
      </c>
      <c r="F359" s="175">
        <v>0</v>
      </c>
      <c r="G359" s="176">
        <f>E359*F359</f>
        <v>0</v>
      </c>
      <c r="O359" s="170">
        <v>2</v>
      </c>
      <c r="AA359" s="146">
        <v>3</v>
      </c>
      <c r="AB359" s="146">
        <v>7</v>
      </c>
      <c r="AC359" s="146">
        <v>60756019</v>
      </c>
      <c r="AZ359" s="146">
        <v>2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0">
        <v>3</v>
      </c>
      <c r="CB359" s="170">
        <v>7</v>
      </c>
      <c r="CZ359" s="146">
        <v>0.0276</v>
      </c>
    </row>
    <row r="360" spans="1:15" ht="12.75">
      <c r="A360" s="177"/>
      <c r="B360" s="179"/>
      <c r="C360" s="346" t="s">
        <v>390</v>
      </c>
      <c r="D360" s="347"/>
      <c r="E360" s="180">
        <v>160.6</v>
      </c>
      <c r="F360" s="181"/>
      <c r="G360" s="182"/>
      <c r="M360" s="178" t="s">
        <v>390</v>
      </c>
      <c r="O360" s="170"/>
    </row>
    <row r="361" spans="1:104" ht="12.75">
      <c r="A361" s="171">
        <v>77</v>
      </c>
      <c r="B361" s="172" t="s">
        <v>391</v>
      </c>
      <c r="C361" s="173" t="s">
        <v>392</v>
      </c>
      <c r="D361" s="174" t="s">
        <v>96</v>
      </c>
      <c r="E361" s="175">
        <v>3</v>
      </c>
      <c r="F361" s="175">
        <v>0</v>
      </c>
      <c r="G361" s="176">
        <f>E361*F361</f>
        <v>0</v>
      </c>
      <c r="O361" s="170">
        <v>2</v>
      </c>
      <c r="AA361" s="146">
        <v>3</v>
      </c>
      <c r="AB361" s="146">
        <v>7</v>
      </c>
      <c r="AC361" s="146">
        <v>61161712</v>
      </c>
      <c r="AZ361" s="146">
        <v>2</v>
      </c>
      <c r="BA361" s="146">
        <f>IF(AZ361=1,G361,0)</f>
        <v>0</v>
      </c>
      <c r="BB361" s="146">
        <f>IF(AZ361=2,G361,0)</f>
        <v>0</v>
      </c>
      <c r="BC361" s="146">
        <f>IF(AZ361=3,G361,0)</f>
        <v>0</v>
      </c>
      <c r="BD361" s="146">
        <f>IF(AZ361=4,G361,0)</f>
        <v>0</v>
      </c>
      <c r="BE361" s="146">
        <f>IF(AZ361=5,G361,0)</f>
        <v>0</v>
      </c>
      <c r="CA361" s="170">
        <v>3</v>
      </c>
      <c r="CB361" s="170">
        <v>7</v>
      </c>
      <c r="CZ361" s="146">
        <v>0.016</v>
      </c>
    </row>
    <row r="362" spans="1:15" ht="12.75">
      <c r="A362" s="177"/>
      <c r="B362" s="179"/>
      <c r="C362" s="346" t="s">
        <v>347</v>
      </c>
      <c r="D362" s="347"/>
      <c r="E362" s="180">
        <v>0</v>
      </c>
      <c r="F362" s="181"/>
      <c r="G362" s="182"/>
      <c r="M362" s="178" t="s">
        <v>347</v>
      </c>
      <c r="O362" s="170"/>
    </row>
    <row r="363" spans="1:15" ht="12.75">
      <c r="A363" s="177"/>
      <c r="B363" s="179"/>
      <c r="C363" s="346" t="s">
        <v>82</v>
      </c>
      <c r="D363" s="347"/>
      <c r="E363" s="180">
        <v>3</v>
      </c>
      <c r="F363" s="181"/>
      <c r="G363" s="182"/>
      <c r="M363" s="178">
        <v>3</v>
      </c>
      <c r="O363" s="170"/>
    </row>
    <row r="364" spans="1:104" ht="12.75">
      <c r="A364" s="171">
        <v>78</v>
      </c>
      <c r="B364" s="172" t="s">
        <v>393</v>
      </c>
      <c r="C364" s="173" t="s">
        <v>394</v>
      </c>
      <c r="D364" s="174" t="s">
        <v>96</v>
      </c>
      <c r="E364" s="175">
        <v>21</v>
      </c>
      <c r="F364" s="175">
        <v>0</v>
      </c>
      <c r="G364" s="176">
        <f>E364*F364</f>
        <v>0</v>
      </c>
      <c r="O364" s="170">
        <v>2</v>
      </c>
      <c r="AA364" s="146">
        <v>3</v>
      </c>
      <c r="AB364" s="146">
        <v>7</v>
      </c>
      <c r="AC364" s="146">
        <v>61161716</v>
      </c>
      <c r="AZ364" s="146">
        <v>2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0">
        <v>3</v>
      </c>
      <c r="CB364" s="170">
        <v>7</v>
      </c>
      <c r="CZ364" s="146">
        <v>0.018</v>
      </c>
    </row>
    <row r="365" spans="1:15" ht="12.75">
      <c r="A365" s="177"/>
      <c r="B365" s="179"/>
      <c r="C365" s="346" t="s">
        <v>349</v>
      </c>
      <c r="D365" s="347"/>
      <c r="E365" s="180">
        <v>0</v>
      </c>
      <c r="F365" s="181"/>
      <c r="G365" s="182"/>
      <c r="M365" s="178" t="s">
        <v>349</v>
      </c>
      <c r="O365" s="170"/>
    </row>
    <row r="366" spans="1:15" ht="12.75">
      <c r="A366" s="177"/>
      <c r="B366" s="179"/>
      <c r="C366" s="346" t="s">
        <v>350</v>
      </c>
      <c r="D366" s="347"/>
      <c r="E366" s="180">
        <v>21</v>
      </c>
      <c r="F366" s="181"/>
      <c r="G366" s="182"/>
      <c r="M366" s="178">
        <v>21</v>
      </c>
      <c r="O366" s="170"/>
    </row>
    <row r="367" spans="1:104" ht="12.75">
      <c r="A367" s="171">
        <v>79</v>
      </c>
      <c r="B367" s="172" t="s">
        <v>395</v>
      </c>
      <c r="C367" s="173" t="s">
        <v>396</v>
      </c>
      <c r="D367" s="174" t="s">
        <v>96</v>
      </c>
      <c r="E367" s="175">
        <v>1</v>
      </c>
      <c r="F367" s="175">
        <v>0</v>
      </c>
      <c r="G367" s="176">
        <f>E367*F367</f>
        <v>0</v>
      </c>
      <c r="O367" s="170">
        <v>2</v>
      </c>
      <c r="AA367" s="146">
        <v>3</v>
      </c>
      <c r="AB367" s="146">
        <v>7</v>
      </c>
      <c r="AC367" s="146">
        <v>61161720</v>
      </c>
      <c r="AZ367" s="146">
        <v>2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0">
        <v>3</v>
      </c>
      <c r="CB367" s="170">
        <v>7</v>
      </c>
      <c r="CZ367" s="146">
        <v>0.02</v>
      </c>
    </row>
    <row r="368" spans="1:15" ht="12.75">
      <c r="A368" s="177"/>
      <c r="B368" s="179"/>
      <c r="C368" s="346" t="s">
        <v>352</v>
      </c>
      <c r="D368" s="347"/>
      <c r="E368" s="180">
        <v>0</v>
      </c>
      <c r="F368" s="181"/>
      <c r="G368" s="182"/>
      <c r="M368" s="178" t="s">
        <v>352</v>
      </c>
      <c r="O368" s="170"/>
    </row>
    <row r="369" spans="1:15" ht="12.75">
      <c r="A369" s="177"/>
      <c r="B369" s="179"/>
      <c r="C369" s="346" t="s">
        <v>74</v>
      </c>
      <c r="D369" s="347"/>
      <c r="E369" s="180">
        <v>1</v>
      </c>
      <c r="F369" s="181"/>
      <c r="G369" s="182"/>
      <c r="M369" s="178">
        <v>1</v>
      </c>
      <c r="O369" s="170"/>
    </row>
    <row r="370" spans="1:104" ht="12.75">
      <c r="A370" s="171">
        <v>80</v>
      </c>
      <c r="B370" s="172" t="s">
        <v>397</v>
      </c>
      <c r="C370" s="173" t="s">
        <v>398</v>
      </c>
      <c r="D370" s="174" t="s">
        <v>96</v>
      </c>
      <c r="E370" s="175">
        <v>2</v>
      </c>
      <c r="F370" s="175">
        <v>0</v>
      </c>
      <c r="G370" s="176">
        <f>E370*F370</f>
        <v>0</v>
      </c>
      <c r="O370" s="170">
        <v>2</v>
      </c>
      <c r="AA370" s="146">
        <v>3</v>
      </c>
      <c r="AB370" s="146">
        <v>7</v>
      </c>
      <c r="AC370" s="146">
        <v>61165628</v>
      </c>
      <c r="AZ370" s="146">
        <v>2</v>
      </c>
      <c r="BA370" s="146">
        <f>IF(AZ370=1,G370,0)</f>
        <v>0</v>
      </c>
      <c r="BB370" s="146">
        <f>IF(AZ370=2,G370,0)</f>
        <v>0</v>
      </c>
      <c r="BC370" s="146">
        <f>IF(AZ370=3,G370,0)</f>
        <v>0</v>
      </c>
      <c r="BD370" s="146">
        <f>IF(AZ370=4,G370,0)</f>
        <v>0</v>
      </c>
      <c r="BE370" s="146">
        <f>IF(AZ370=5,G370,0)</f>
        <v>0</v>
      </c>
      <c r="CA370" s="170">
        <v>3</v>
      </c>
      <c r="CB370" s="170">
        <v>7</v>
      </c>
      <c r="CZ370" s="146">
        <v>0.026</v>
      </c>
    </row>
    <row r="371" spans="1:15" ht="12.75">
      <c r="A371" s="177"/>
      <c r="B371" s="179"/>
      <c r="C371" s="346" t="s">
        <v>356</v>
      </c>
      <c r="D371" s="347"/>
      <c r="E371" s="180">
        <v>0</v>
      </c>
      <c r="F371" s="181"/>
      <c r="G371" s="182"/>
      <c r="M371" s="178" t="s">
        <v>356</v>
      </c>
      <c r="O371" s="170"/>
    </row>
    <row r="372" spans="1:15" ht="12.75">
      <c r="A372" s="177"/>
      <c r="B372" s="179"/>
      <c r="C372" s="346" t="s">
        <v>357</v>
      </c>
      <c r="D372" s="347"/>
      <c r="E372" s="180">
        <v>2</v>
      </c>
      <c r="F372" s="181"/>
      <c r="G372" s="182"/>
      <c r="M372" s="178">
        <v>2</v>
      </c>
      <c r="O372" s="170"/>
    </row>
    <row r="373" spans="1:104" ht="12.75">
      <c r="A373" s="171">
        <v>81</v>
      </c>
      <c r="B373" s="172" t="s">
        <v>399</v>
      </c>
      <c r="C373" s="173" t="s">
        <v>400</v>
      </c>
      <c r="D373" s="174" t="s">
        <v>96</v>
      </c>
      <c r="E373" s="175">
        <v>20</v>
      </c>
      <c r="F373" s="175">
        <v>0</v>
      </c>
      <c r="G373" s="176">
        <f>E373*F373</f>
        <v>0</v>
      </c>
      <c r="O373" s="170">
        <v>2</v>
      </c>
      <c r="AA373" s="146">
        <v>3</v>
      </c>
      <c r="AB373" s="146">
        <v>7</v>
      </c>
      <c r="AC373" s="146">
        <v>61165642</v>
      </c>
      <c r="AZ373" s="146">
        <v>2</v>
      </c>
      <c r="BA373" s="146">
        <f>IF(AZ373=1,G373,0)</f>
        <v>0</v>
      </c>
      <c r="BB373" s="146">
        <f>IF(AZ373=2,G373,0)</f>
        <v>0</v>
      </c>
      <c r="BC373" s="146">
        <f>IF(AZ373=3,G373,0)</f>
        <v>0</v>
      </c>
      <c r="BD373" s="146">
        <f>IF(AZ373=4,G373,0)</f>
        <v>0</v>
      </c>
      <c r="BE373" s="146">
        <f>IF(AZ373=5,G373,0)</f>
        <v>0</v>
      </c>
      <c r="CA373" s="170">
        <v>3</v>
      </c>
      <c r="CB373" s="170">
        <v>7</v>
      </c>
      <c r="CZ373" s="146">
        <v>0.025</v>
      </c>
    </row>
    <row r="374" spans="1:15" ht="12.75">
      <c r="A374" s="177"/>
      <c r="B374" s="179"/>
      <c r="C374" s="346" t="s">
        <v>355</v>
      </c>
      <c r="D374" s="347"/>
      <c r="E374" s="180">
        <v>0</v>
      </c>
      <c r="F374" s="181"/>
      <c r="G374" s="182"/>
      <c r="M374" s="178" t="s">
        <v>355</v>
      </c>
      <c r="O374" s="170"/>
    </row>
    <row r="375" spans="1:15" ht="12.75">
      <c r="A375" s="177"/>
      <c r="B375" s="179"/>
      <c r="C375" s="346" t="s">
        <v>304</v>
      </c>
      <c r="D375" s="347"/>
      <c r="E375" s="180">
        <v>20</v>
      </c>
      <c r="F375" s="181"/>
      <c r="G375" s="182"/>
      <c r="M375" s="178">
        <v>20</v>
      </c>
      <c r="O375" s="170"/>
    </row>
    <row r="376" spans="1:104" ht="12.75">
      <c r="A376" s="171">
        <v>82</v>
      </c>
      <c r="B376" s="172" t="s">
        <v>401</v>
      </c>
      <c r="C376" s="173" t="s">
        <v>402</v>
      </c>
      <c r="D376" s="174" t="s">
        <v>96</v>
      </c>
      <c r="E376" s="175">
        <v>2</v>
      </c>
      <c r="F376" s="175">
        <v>0</v>
      </c>
      <c r="G376" s="176">
        <f>E376*F376</f>
        <v>0</v>
      </c>
      <c r="O376" s="170">
        <v>2</v>
      </c>
      <c r="AA376" s="146">
        <v>3</v>
      </c>
      <c r="AB376" s="146">
        <v>7</v>
      </c>
      <c r="AC376" s="146">
        <v>61165643</v>
      </c>
      <c r="AZ376" s="146">
        <v>2</v>
      </c>
      <c r="BA376" s="146">
        <f>IF(AZ376=1,G376,0)</f>
        <v>0</v>
      </c>
      <c r="BB376" s="146">
        <f>IF(AZ376=2,G376,0)</f>
        <v>0</v>
      </c>
      <c r="BC376" s="146">
        <f>IF(AZ376=3,G376,0)</f>
        <v>0</v>
      </c>
      <c r="BD376" s="146">
        <f>IF(AZ376=4,G376,0)</f>
        <v>0</v>
      </c>
      <c r="BE376" s="146">
        <f>IF(AZ376=5,G376,0)</f>
        <v>0</v>
      </c>
      <c r="CA376" s="170">
        <v>3</v>
      </c>
      <c r="CB376" s="170">
        <v>7</v>
      </c>
      <c r="CZ376" s="146">
        <v>0.027</v>
      </c>
    </row>
    <row r="377" spans="1:15" ht="12.75">
      <c r="A377" s="177"/>
      <c r="B377" s="179"/>
      <c r="C377" s="346" t="s">
        <v>360</v>
      </c>
      <c r="D377" s="347"/>
      <c r="E377" s="180">
        <v>0</v>
      </c>
      <c r="F377" s="181"/>
      <c r="G377" s="182"/>
      <c r="M377" s="178" t="s">
        <v>360</v>
      </c>
      <c r="O377" s="170"/>
    </row>
    <row r="378" spans="1:15" ht="12.75">
      <c r="A378" s="177"/>
      <c r="B378" s="179"/>
      <c r="C378" s="346" t="s">
        <v>357</v>
      </c>
      <c r="D378" s="347"/>
      <c r="E378" s="180">
        <v>2</v>
      </c>
      <c r="F378" s="181"/>
      <c r="G378" s="182"/>
      <c r="M378" s="178">
        <v>2</v>
      </c>
      <c r="O378" s="170"/>
    </row>
    <row r="379" spans="1:104" ht="12.75">
      <c r="A379" s="171">
        <v>83</v>
      </c>
      <c r="B379" s="172" t="s">
        <v>403</v>
      </c>
      <c r="C379" s="173" t="s">
        <v>404</v>
      </c>
      <c r="D379" s="174" t="s">
        <v>96</v>
      </c>
      <c r="E379" s="175">
        <v>22</v>
      </c>
      <c r="F379" s="175">
        <v>0</v>
      </c>
      <c r="G379" s="176">
        <f>E379*F379</f>
        <v>0</v>
      </c>
      <c r="O379" s="170">
        <v>2</v>
      </c>
      <c r="AA379" s="146">
        <v>3</v>
      </c>
      <c r="AB379" s="146">
        <v>7</v>
      </c>
      <c r="AC379" s="146">
        <v>61187156</v>
      </c>
      <c r="AZ379" s="146">
        <v>2</v>
      </c>
      <c r="BA379" s="146">
        <f>IF(AZ379=1,G379,0)</f>
        <v>0</v>
      </c>
      <c r="BB379" s="146">
        <f>IF(AZ379=2,G379,0)</f>
        <v>0</v>
      </c>
      <c r="BC379" s="146">
        <f>IF(AZ379=3,G379,0)</f>
        <v>0</v>
      </c>
      <c r="BD379" s="146">
        <f>IF(AZ379=4,G379,0)</f>
        <v>0</v>
      </c>
      <c r="BE379" s="146">
        <f>IF(AZ379=5,G379,0)</f>
        <v>0</v>
      </c>
      <c r="CA379" s="170">
        <v>3</v>
      </c>
      <c r="CB379" s="170">
        <v>7</v>
      </c>
      <c r="CZ379" s="146">
        <v>0.00107</v>
      </c>
    </row>
    <row r="380" spans="1:104" ht="12.75">
      <c r="A380" s="171">
        <v>84</v>
      </c>
      <c r="B380" s="172" t="s">
        <v>405</v>
      </c>
      <c r="C380" s="173" t="s">
        <v>406</v>
      </c>
      <c r="D380" s="174" t="s">
        <v>62</v>
      </c>
      <c r="E380" s="175"/>
      <c r="F380" s="175">
        <v>0</v>
      </c>
      <c r="G380" s="176">
        <f>E380*F380</f>
        <v>0</v>
      </c>
      <c r="O380" s="170">
        <v>2</v>
      </c>
      <c r="AA380" s="146">
        <v>7</v>
      </c>
      <c r="AB380" s="146">
        <v>1002</v>
      </c>
      <c r="AC380" s="146">
        <v>5</v>
      </c>
      <c r="AZ380" s="146">
        <v>2</v>
      </c>
      <c r="BA380" s="146">
        <f>IF(AZ380=1,G380,0)</f>
        <v>0</v>
      </c>
      <c r="BB380" s="146">
        <f>IF(AZ380=2,G380,0)</f>
        <v>0</v>
      </c>
      <c r="BC380" s="146">
        <f>IF(AZ380=3,G380,0)</f>
        <v>0</v>
      </c>
      <c r="BD380" s="146">
        <f>IF(AZ380=4,G380,0)</f>
        <v>0</v>
      </c>
      <c r="BE380" s="146">
        <f>IF(AZ380=5,G380,0)</f>
        <v>0</v>
      </c>
      <c r="CA380" s="170">
        <v>7</v>
      </c>
      <c r="CB380" s="170">
        <v>1002</v>
      </c>
      <c r="CZ380" s="146">
        <v>0</v>
      </c>
    </row>
    <row r="381" spans="1:57" ht="12.75">
      <c r="A381" s="183"/>
      <c r="B381" s="184" t="s">
        <v>75</v>
      </c>
      <c r="C381" s="185" t="str">
        <f>CONCATENATE(B311," ",C311)</f>
        <v>766 Konstrukce truhlářské</v>
      </c>
      <c r="D381" s="186"/>
      <c r="E381" s="187"/>
      <c r="F381" s="188"/>
      <c r="G381" s="189">
        <f>SUM(G311:G380)</f>
        <v>0</v>
      </c>
      <c r="O381" s="170">
        <v>4</v>
      </c>
      <c r="BA381" s="190">
        <f>SUM(BA311:BA380)</f>
        <v>0</v>
      </c>
      <c r="BB381" s="190">
        <f>SUM(BB311:BB380)</f>
        <v>0</v>
      </c>
      <c r="BC381" s="190">
        <f>SUM(BC311:BC380)</f>
        <v>0</v>
      </c>
      <c r="BD381" s="190">
        <f>SUM(BD311:BD380)</f>
        <v>0</v>
      </c>
      <c r="BE381" s="190">
        <f>SUM(BE311:BE380)</f>
        <v>0</v>
      </c>
    </row>
    <row r="382" spans="1:15" ht="12.75">
      <c r="A382" s="163" t="s">
        <v>73</v>
      </c>
      <c r="B382" s="164" t="s">
        <v>407</v>
      </c>
      <c r="C382" s="165" t="s">
        <v>408</v>
      </c>
      <c r="D382" s="166"/>
      <c r="E382" s="167"/>
      <c r="F382" s="167"/>
      <c r="G382" s="168"/>
      <c r="H382" s="169"/>
      <c r="I382" s="169"/>
      <c r="O382" s="170">
        <v>1</v>
      </c>
    </row>
    <row r="383" spans="1:104" ht="12.75">
      <c r="A383" s="171">
        <v>85</v>
      </c>
      <c r="B383" s="172" t="s">
        <v>409</v>
      </c>
      <c r="C383" s="173" t="s">
        <v>410</v>
      </c>
      <c r="D383" s="174" t="s">
        <v>96</v>
      </c>
      <c r="E383" s="175">
        <v>4</v>
      </c>
      <c r="F383" s="175">
        <v>0</v>
      </c>
      <c r="G383" s="176">
        <f>E383*F383</f>
        <v>0</v>
      </c>
      <c r="O383" s="170">
        <v>2</v>
      </c>
      <c r="AA383" s="146">
        <v>12</v>
      </c>
      <c r="AB383" s="146">
        <v>0</v>
      </c>
      <c r="AC383" s="146">
        <v>13</v>
      </c>
      <c r="AZ383" s="146">
        <v>2</v>
      </c>
      <c r="BA383" s="146">
        <f>IF(AZ383=1,G383,0)</f>
        <v>0</v>
      </c>
      <c r="BB383" s="146">
        <f>IF(AZ383=2,G383,0)</f>
        <v>0</v>
      </c>
      <c r="BC383" s="146">
        <f>IF(AZ383=3,G383,0)</f>
        <v>0</v>
      </c>
      <c r="BD383" s="146">
        <f>IF(AZ383=4,G383,0)</f>
        <v>0</v>
      </c>
      <c r="BE383" s="146">
        <f>IF(AZ383=5,G383,0)</f>
        <v>0</v>
      </c>
      <c r="CA383" s="170">
        <v>12</v>
      </c>
      <c r="CB383" s="170">
        <v>0</v>
      </c>
      <c r="CZ383" s="146">
        <v>0</v>
      </c>
    </row>
    <row r="384" spans="1:15" ht="12.75">
      <c r="A384" s="177"/>
      <c r="B384" s="179"/>
      <c r="C384" s="346" t="s">
        <v>87</v>
      </c>
      <c r="D384" s="347"/>
      <c r="E384" s="180">
        <v>0</v>
      </c>
      <c r="F384" s="181"/>
      <c r="G384" s="182"/>
      <c r="M384" s="178" t="s">
        <v>87</v>
      </c>
      <c r="O384" s="170"/>
    </row>
    <row r="385" spans="1:15" ht="12.75">
      <c r="A385" s="177"/>
      <c r="B385" s="179"/>
      <c r="C385" s="346" t="s">
        <v>411</v>
      </c>
      <c r="D385" s="347"/>
      <c r="E385" s="180">
        <v>0</v>
      </c>
      <c r="F385" s="181"/>
      <c r="G385" s="182"/>
      <c r="M385" s="178" t="s">
        <v>411</v>
      </c>
      <c r="O385" s="170"/>
    </row>
    <row r="386" spans="1:15" ht="12.75">
      <c r="A386" s="177"/>
      <c r="B386" s="179"/>
      <c r="C386" s="346" t="s">
        <v>412</v>
      </c>
      <c r="D386" s="347"/>
      <c r="E386" s="180">
        <v>4</v>
      </c>
      <c r="F386" s="181"/>
      <c r="G386" s="182"/>
      <c r="M386" s="178" t="s">
        <v>412</v>
      </c>
      <c r="O386" s="170"/>
    </row>
    <row r="387" spans="1:104" ht="12.75">
      <c r="A387" s="171">
        <v>86</v>
      </c>
      <c r="B387" s="172" t="s">
        <v>413</v>
      </c>
      <c r="C387" s="173" t="s">
        <v>414</v>
      </c>
      <c r="D387" s="174" t="s">
        <v>62</v>
      </c>
      <c r="E387" s="175"/>
      <c r="F387" s="175">
        <v>0</v>
      </c>
      <c r="G387" s="176">
        <f>E387*F387</f>
        <v>0</v>
      </c>
      <c r="O387" s="170">
        <v>2</v>
      </c>
      <c r="AA387" s="146">
        <v>7</v>
      </c>
      <c r="AB387" s="146">
        <v>1002</v>
      </c>
      <c r="AC387" s="146">
        <v>5</v>
      </c>
      <c r="AZ387" s="146">
        <v>2</v>
      </c>
      <c r="BA387" s="146">
        <f>IF(AZ387=1,G387,0)</f>
        <v>0</v>
      </c>
      <c r="BB387" s="146">
        <f>IF(AZ387=2,G387,0)</f>
        <v>0</v>
      </c>
      <c r="BC387" s="146">
        <f>IF(AZ387=3,G387,0)</f>
        <v>0</v>
      </c>
      <c r="BD387" s="146">
        <f>IF(AZ387=4,G387,0)</f>
        <v>0</v>
      </c>
      <c r="BE387" s="146">
        <f>IF(AZ387=5,G387,0)</f>
        <v>0</v>
      </c>
      <c r="CA387" s="170">
        <v>7</v>
      </c>
      <c r="CB387" s="170">
        <v>1002</v>
      </c>
      <c r="CZ387" s="146">
        <v>0</v>
      </c>
    </row>
    <row r="388" spans="1:57" ht="12.75">
      <c r="A388" s="183"/>
      <c r="B388" s="184" t="s">
        <v>75</v>
      </c>
      <c r="C388" s="185" t="str">
        <f>CONCATENATE(B382," ",C382)</f>
        <v>767 Konstrukce zámečnické</v>
      </c>
      <c r="D388" s="186"/>
      <c r="E388" s="187"/>
      <c r="F388" s="188"/>
      <c r="G388" s="189">
        <f>SUM(G382:G387)</f>
        <v>0</v>
      </c>
      <c r="O388" s="170">
        <v>4</v>
      </c>
      <c r="BA388" s="190">
        <f>SUM(BA382:BA387)</f>
        <v>0</v>
      </c>
      <c r="BB388" s="190">
        <f>SUM(BB382:BB387)</f>
        <v>0</v>
      </c>
      <c r="BC388" s="190">
        <f>SUM(BC382:BC387)</f>
        <v>0</v>
      </c>
      <c r="BD388" s="190">
        <f>SUM(BD382:BD387)</f>
        <v>0</v>
      </c>
      <c r="BE388" s="190">
        <f>SUM(BE382:BE387)</f>
        <v>0</v>
      </c>
    </row>
    <row r="389" spans="1:15" ht="12.75">
      <c r="A389" s="163" t="s">
        <v>73</v>
      </c>
      <c r="B389" s="164" t="s">
        <v>415</v>
      </c>
      <c r="C389" s="165" t="s">
        <v>416</v>
      </c>
      <c r="D389" s="166"/>
      <c r="E389" s="167"/>
      <c r="F389" s="167"/>
      <c r="G389" s="168"/>
      <c r="H389" s="169"/>
      <c r="I389" s="169"/>
      <c r="O389" s="170">
        <v>1</v>
      </c>
    </row>
    <row r="390" spans="1:104" ht="12.75">
      <c r="A390" s="171">
        <v>87</v>
      </c>
      <c r="B390" s="172" t="s">
        <v>417</v>
      </c>
      <c r="C390" s="173" t="s">
        <v>418</v>
      </c>
      <c r="D390" s="174" t="s">
        <v>86</v>
      </c>
      <c r="E390" s="175">
        <v>82.835</v>
      </c>
      <c r="F390" s="175">
        <v>0</v>
      </c>
      <c r="G390" s="176">
        <f>E390*F390</f>
        <v>0</v>
      </c>
      <c r="O390" s="170">
        <v>2</v>
      </c>
      <c r="AA390" s="146">
        <v>1</v>
      </c>
      <c r="AB390" s="146">
        <v>7</v>
      </c>
      <c r="AC390" s="146">
        <v>7</v>
      </c>
      <c r="AZ390" s="146">
        <v>2</v>
      </c>
      <c r="BA390" s="146">
        <f>IF(AZ390=1,G390,0)</f>
        <v>0</v>
      </c>
      <c r="BB390" s="146">
        <f>IF(AZ390=2,G390,0)</f>
        <v>0</v>
      </c>
      <c r="BC390" s="146">
        <f>IF(AZ390=3,G390,0)</f>
        <v>0</v>
      </c>
      <c r="BD390" s="146">
        <f>IF(AZ390=4,G390,0)</f>
        <v>0</v>
      </c>
      <c r="BE390" s="146">
        <f>IF(AZ390=5,G390,0)</f>
        <v>0</v>
      </c>
      <c r="CA390" s="170">
        <v>1</v>
      </c>
      <c r="CB390" s="170">
        <v>7</v>
      </c>
      <c r="CZ390" s="146">
        <v>0.00011</v>
      </c>
    </row>
    <row r="391" spans="1:15" ht="12.75">
      <c r="A391" s="177"/>
      <c r="B391" s="179"/>
      <c r="C391" s="346" t="s">
        <v>87</v>
      </c>
      <c r="D391" s="347"/>
      <c r="E391" s="180">
        <v>0</v>
      </c>
      <c r="F391" s="181"/>
      <c r="G391" s="182"/>
      <c r="M391" s="178" t="s">
        <v>87</v>
      </c>
      <c r="O391" s="170"/>
    </row>
    <row r="392" spans="1:15" ht="12.75">
      <c r="A392" s="177"/>
      <c r="B392" s="179"/>
      <c r="C392" s="346" t="s">
        <v>151</v>
      </c>
      <c r="D392" s="347"/>
      <c r="E392" s="180">
        <v>0</v>
      </c>
      <c r="F392" s="181"/>
      <c r="G392" s="182"/>
      <c r="M392" s="178" t="s">
        <v>151</v>
      </c>
      <c r="O392" s="170"/>
    </row>
    <row r="393" spans="1:15" ht="12.75">
      <c r="A393" s="177"/>
      <c r="B393" s="179"/>
      <c r="C393" s="346" t="s">
        <v>261</v>
      </c>
      <c r="D393" s="347"/>
      <c r="E393" s="180">
        <v>0</v>
      </c>
      <c r="F393" s="181"/>
      <c r="G393" s="182"/>
      <c r="M393" s="178" t="s">
        <v>261</v>
      </c>
      <c r="O393" s="170"/>
    </row>
    <row r="394" spans="1:15" ht="12.75">
      <c r="A394" s="177"/>
      <c r="B394" s="179"/>
      <c r="C394" s="346" t="s">
        <v>153</v>
      </c>
      <c r="D394" s="347"/>
      <c r="E394" s="180">
        <v>12.47</v>
      </c>
      <c r="F394" s="181"/>
      <c r="G394" s="182"/>
      <c r="M394" s="178" t="s">
        <v>153</v>
      </c>
      <c r="O394" s="170"/>
    </row>
    <row r="395" spans="1:15" ht="12.75">
      <c r="A395" s="177"/>
      <c r="B395" s="179"/>
      <c r="C395" s="346" t="s">
        <v>154</v>
      </c>
      <c r="D395" s="347"/>
      <c r="E395" s="180">
        <v>10.2</v>
      </c>
      <c r="F395" s="181"/>
      <c r="G395" s="182"/>
      <c r="M395" s="178" t="s">
        <v>154</v>
      </c>
      <c r="O395" s="170"/>
    </row>
    <row r="396" spans="1:15" ht="12.75">
      <c r="A396" s="177"/>
      <c r="B396" s="179"/>
      <c r="C396" s="353" t="s">
        <v>419</v>
      </c>
      <c r="D396" s="347"/>
      <c r="E396" s="203">
        <v>22.67</v>
      </c>
      <c r="F396" s="181"/>
      <c r="G396" s="182"/>
      <c r="M396" s="178" t="s">
        <v>419</v>
      </c>
      <c r="O396" s="170"/>
    </row>
    <row r="397" spans="1:15" ht="12.75">
      <c r="A397" s="177"/>
      <c r="B397" s="179"/>
      <c r="C397" s="346" t="s">
        <v>262</v>
      </c>
      <c r="D397" s="347"/>
      <c r="E397" s="180">
        <v>0</v>
      </c>
      <c r="F397" s="181"/>
      <c r="G397" s="182"/>
      <c r="M397" s="178" t="s">
        <v>262</v>
      </c>
      <c r="O397" s="170"/>
    </row>
    <row r="398" spans="1:15" ht="22.5">
      <c r="A398" s="177"/>
      <c r="B398" s="179"/>
      <c r="C398" s="346" t="s">
        <v>420</v>
      </c>
      <c r="D398" s="347"/>
      <c r="E398" s="180">
        <v>0.999</v>
      </c>
      <c r="F398" s="181"/>
      <c r="G398" s="182"/>
      <c r="M398" s="178" t="s">
        <v>420</v>
      </c>
      <c r="O398" s="170"/>
    </row>
    <row r="399" spans="1:15" ht="12.75">
      <c r="A399" s="177"/>
      <c r="B399" s="179"/>
      <c r="C399" s="346" t="s">
        <v>421</v>
      </c>
      <c r="D399" s="347"/>
      <c r="E399" s="180">
        <v>0.69</v>
      </c>
      <c r="F399" s="181"/>
      <c r="G399" s="182"/>
      <c r="M399" s="178" t="s">
        <v>421</v>
      </c>
      <c r="O399" s="170"/>
    </row>
    <row r="400" spans="1:15" ht="22.5">
      <c r="A400" s="177"/>
      <c r="B400" s="179"/>
      <c r="C400" s="346" t="s">
        <v>422</v>
      </c>
      <c r="D400" s="347"/>
      <c r="E400" s="180">
        <v>1.115</v>
      </c>
      <c r="F400" s="181"/>
      <c r="G400" s="182"/>
      <c r="M400" s="178" t="s">
        <v>422</v>
      </c>
      <c r="O400" s="170"/>
    </row>
    <row r="401" spans="1:15" ht="12.75">
      <c r="A401" s="177"/>
      <c r="B401" s="179"/>
      <c r="C401" s="353" t="s">
        <v>419</v>
      </c>
      <c r="D401" s="347"/>
      <c r="E401" s="203">
        <v>2.8040000000000003</v>
      </c>
      <c r="F401" s="181"/>
      <c r="G401" s="182"/>
      <c r="M401" s="178" t="s">
        <v>419</v>
      </c>
      <c r="O401" s="170"/>
    </row>
    <row r="402" spans="1:15" ht="12.75">
      <c r="A402" s="177"/>
      <c r="B402" s="179"/>
      <c r="C402" s="346" t="s">
        <v>157</v>
      </c>
      <c r="D402" s="347"/>
      <c r="E402" s="180">
        <v>0</v>
      </c>
      <c r="F402" s="181"/>
      <c r="G402" s="182"/>
      <c r="M402" s="178" t="s">
        <v>157</v>
      </c>
      <c r="O402" s="170"/>
    </row>
    <row r="403" spans="1:15" ht="12.75">
      <c r="A403" s="177"/>
      <c r="B403" s="179"/>
      <c r="C403" s="346" t="s">
        <v>261</v>
      </c>
      <c r="D403" s="347"/>
      <c r="E403" s="180">
        <v>0</v>
      </c>
      <c r="F403" s="181"/>
      <c r="G403" s="182"/>
      <c r="M403" s="178" t="s">
        <v>261</v>
      </c>
      <c r="O403" s="170"/>
    </row>
    <row r="404" spans="1:15" ht="12.75">
      <c r="A404" s="177"/>
      <c r="B404" s="179"/>
      <c r="C404" s="346" t="s">
        <v>158</v>
      </c>
      <c r="D404" s="347"/>
      <c r="E404" s="180">
        <v>31.72</v>
      </c>
      <c r="F404" s="181"/>
      <c r="G404" s="182"/>
      <c r="M404" s="178" t="s">
        <v>158</v>
      </c>
      <c r="O404" s="170"/>
    </row>
    <row r="405" spans="1:15" ht="12.75">
      <c r="A405" s="177"/>
      <c r="B405" s="179"/>
      <c r="C405" s="346" t="s">
        <v>159</v>
      </c>
      <c r="D405" s="347"/>
      <c r="E405" s="180">
        <v>24.57</v>
      </c>
      <c r="F405" s="181"/>
      <c r="G405" s="182"/>
      <c r="M405" s="178" t="s">
        <v>159</v>
      </c>
      <c r="O405" s="170"/>
    </row>
    <row r="406" spans="1:15" ht="12.75">
      <c r="A406" s="177"/>
      <c r="B406" s="179"/>
      <c r="C406" s="353" t="s">
        <v>419</v>
      </c>
      <c r="D406" s="347"/>
      <c r="E406" s="203">
        <v>56.29</v>
      </c>
      <c r="F406" s="181"/>
      <c r="G406" s="182"/>
      <c r="M406" s="178" t="s">
        <v>419</v>
      </c>
      <c r="O406" s="170"/>
    </row>
    <row r="407" spans="1:15" ht="12.75">
      <c r="A407" s="177"/>
      <c r="B407" s="179"/>
      <c r="C407" s="346" t="s">
        <v>262</v>
      </c>
      <c r="D407" s="347"/>
      <c r="E407" s="180">
        <v>0</v>
      </c>
      <c r="F407" s="181"/>
      <c r="G407" s="182"/>
      <c r="M407" s="178" t="s">
        <v>262</v>
      </c>
      <c r="O407" s="170"/>
    </row>
    <row r="408" spans="1:15" ht="12.75">
      <c r="A408" s="177"/>
      <c r="B408" s="179"/>
      <c r="C408" s="346" t="s">
        <v>263</v>
      </c>
      <c r="D408" s="347"/>
      <c r="E408" s="180">
        <v>1.071</v>
      </c>
      <c r="F408" s="181"/>
      <c r="G408" s="182"/>
      <c r="M408" s="178" t="s">
        <v>263</v>
      </c>
      <c r="O408" s="170"/>
    </row>
    <row r="409" spans="1:15" ht="12.75">
      <c r="A409" s="177"/>
      <c r="B409" s="179"/>
      <c r="C409" s="353" t="s">
        <v>419</v>
      </c>
      <c r="D409" s="347"/>
      <c r="E409" s="203">
        <v>1.071</v>
      </c>
      <c r="F409" s="181"/>
      <c r="G409" s="182"/>
      <c r="M409" s="178" t="s">
        <v>419</v>
      </c>
      <c r="O409" s="170"/>
    </row>
    <row r="410" spans="1:104" ht="22.5">
      <c r="A410" s="171">
        <v>88</v>
      </c>
      <c r="B410" s="172" t="s">
        <v>423</v>
      </c>
      <c r="C410" s="173" t="s">
        <v>424</v>
      </c>
      <c r="D410" s="174" t="s">
        <v>120</v>
      </c>
      <c r="E410" s="175">
        <v>38.75</v>
      </c>
      <c r="F410" s="175">
        <v>0</v>
      </c>
      <c r="G410" s="176">
        <f>E410*F410</f>
        <v>0</v>
      </c>
      <c r="O410" s="170">
        <v>2</v>
      </c>
      <c r="AA410" s="146">
        <v>1</v>
      </c>
      <c r="AB410" s="146">
        <v>7</v>
      </c>
      <c r="AC410" s="146">
        <v>7</v>
      </c>
      <c r="AZ410" s="146">
        <v>2</v>
      </c>
      <c r="BA410" s="146">
        <f>IF(AZ410=1,G410,0)</f>
        <v>0</v>
      </c>
      <c r="BB410" s="146">
        <f>IF(AZ410=2,G410,0)</f>
        <v>0</v>
      </c>
      <c r="BC410" s="146">
        <f>IF(AZ410=3,G410,0)</f>
        <v>0</v>
      </c>
      <c r="BD410" s="146">
        <f>IF(AZ410=4,G410,0)</f>
        <v>0</v>
      </c>
      <c r="BE410" s="146">
        <f>IF(AZ410=5,G410,0)</f>
        <v>0</v>
      </c>
      <c r="CA410" s="170">
        <v>1</v>
      </c>
      <c r="CB410" s="170">
        <v>7</v>
      </c>
      <c r="CZ410" s="146">
        <v>0.00049</v>
      </c>
    </row>
    <row r="411" spans="1:15" ht="12.75">
      <c r="A411" s="177"/>
      <c r="B411" s="179"/>
      <c r="C411" s="346" t="s">
        <v>87</v>
      </c>
      <c r="D411" s="347"/>
      <c r="E411" s="180">
        <v>0</v>
      </c>
      <c r="F411" s="181"/>
      <c r="G411" s="182"/>
      <c r="M411" s="178" t="s">
        <v>87</v>
      </c>
      <c r="O411" s="170"/>
    </row>
    <row r="412" spans="1:15" ht="12.75">
      <c r="A412" s="177"/>
      <c r="B412" s="179"/>
      <c r="C412" s="346" t="s">
        <v>151</v>
      </c>
      <c r="D412" s="347"/>
      <c r="E412" s="180">
        <v>0</v>
      </c>
      <c r="F412" s="181"/>
      <c r="G412" s="182"/>
      <c r="M412" s="178" t="s">
        <v>151</v>
      </c>
      <c r="O412" s="170"/>
    </row>
    <row r="413" spans="1:15" ht="12.75">
      <c r="A413" s="177"/>
      <c r="B413" s="179"/>
      <c r="C413" s="346" t="s">
        <v>425</v>
      </c>
      <c r="D413" s="347"/>
      <c r="E413" s="180">
        <v>9.99</v>
      </c>
      <c r="F413" s="181"/>
      <c r="G413" s="182"/>
      <c r="M413" s="178" t="s">
        <v>425</v>
      </c>
      <c r="O413" s="170"/>
    </row>
    <row r="414" spans="1:15" ht="12.75">
      <c r="A414" s="177"/>
      <c r="B414" s="179"/>
      <c r="C414" s="346" t="s">
        <v>426</v>
      </c>
      <c r="D414" s="347"/>
      <c r="E414" s="180">
        <v>6.9</v>
      </c>
      <c r="F414" s="181"/>
      <c r="G414" s="182"/>
      <c r="M414" s="178" t="s">
        <v>426</v>
      </c>
      <c r="O414" s="170"/>
    </row>
    <row r="415" spans="1:15" ht="22.5">
      <c r="A415" s="177"/>
      <c r="B415" s="179"/>
      <c r="C415" s="346" t="s">
        <v>427</v>
      </c>
      <c r="D415" s="347"/>
      <c r="E415" s="180">
        <v>11.15</v>
      </c>
      <c r="F415" s="181"/>
      <c r="G415" s="182"/>
      <c r="M415" s="178" t="s">
        <v>427</v>
      </c>
      <c r="O415" s="170"/>
    </row>
    <row r="416" spans="1:15" ht="12.75">
      <c r="A416" s="177"/>
      <c r="B416" s="179"/>
      <c r="C416" s="346" t="s">
        <v>157</v>
      </c>
      <c r="D416" s="347"/>
      <c r="E416" s="180">
        <v>0</v>
      </c>
      <c r="F416" s="181"/>
      <c r="G416" s="182"/>
      <c r="M416" s="178" t="s">
        <v>157</v>
      </c>
      <c r="O416" s="170"/>
    </row>
    <row r="417" spans="1:15" ht="12.75">
      <c r="A417" s="177"/>
      <c r="B417" s="179"/>
      <c r="C417" s="346" t="s">
        <v>277</v>
      </c>
      <c r="D417" s="347"/>
      <c r="E417" s="180">
        <v>10.71</v>
      </c>
      <c r="F417" s="181"/>
      <c r="G417" s="182"/>
      <c r="M417" s="178" t="s">
        <v>277</v>
      </c>
      <c r="O417" s="170"/>
    </row>
    <row r="418" spans="1:104" ht="22.5">
      <c r="A418" s="171">
        <v>89</v>
      </c>
      <c r="B418" s="172" t="s">
        <v>428</v>
      </c>
      <c r="C418" s="173" t="s">
        <v>429</v>
      </c>
      <c r="D418" s="174" t="s">
        <v>86</v>
      </c>
      <c r="E418" s="175">
        <v>54.39</v>
      </c>
      <c r="F418" s="175">
        <v>0</v>
      </c>
      <c r="G418" s="176">
        <f>E418*F418</f>
        <v>0</v>
      </c>
      <c r="O418" s="170">
        <v>2</v>
      </c>
      <c r="AA418" s="146">
        <v>1</v>
      </c>
      <c r="AB418" s="146">
        <v>7</v>
      </c>
      <c r="AC418" s="146">
        <v>7</v>
      </c>
      <c r="AZ418" s="146">
        <v>2</v>
      </c>
      <c r="BA418" s="146">
        <f>IF(AZ418=1,G418,0)</f>
        <v>0</v>
      </c>
      <c r="BB418" s="146">
        <f>IF(AZ418=2,G418,0)</f>
        <v>0</v>
      </c>
      <c r="BC418" s="146">
        <f>IF(AZ418=3,G418,0)</f>
        <v>0</v>
      </c>
      <c r="BD418" s="146">
        <f>IF(AZ418=4,G418,0)</f>
        <v>0</v>
      </c>
      <c r="BE418" s="146">
        <f>IF(AZ418=5,G418,0)</f>
        <v>0</v>
      </c>
      <c r="CA418" s="170">
        <v>1</v>
      </c>
      <c r="CB418" s="170">
        <v>7</v>
      </c>
      <c r="CZ418" s="146">
        <v>0.005</v>
      </c>
    </row>
    <row r="419" spans="1:15" ht="12.75">
      <c r="A419" s="177"/>
      <c r="B419" s="179"/>
      <c r="C419" s="346" t="s">
        <v>87</v>
      </c>
      <c r="D419" s="347"/>
      <c r="E419" s="180">
        <v>0</v>
      </c>
      <c r="F419" s="181"/>
      <c r="G419" s="182"/>
      <c r="M419" s="178" t="s">
        <v>87</v>
      </c>
      <c r="O419" s="170"/>
    </row>
    <row r="420" spans="1:15" ht="12.75">
      <c r="A420" s="177"/>
      <c r="B420" s="179"/>
      <c r="C420" s="346" t="s">
        <v>151</v>
      </c>
      <c r="D420" s="347"/>
      <c r="E420" s="180">
        <v>0</v>
      </c>
      <c r="F420" s="181"/>
      <c r="G420" s="182"/>
      <c r="M420" s="178" t="s">
        <v>151</v>
      </c>
      <c r="O420" s="170"/>
    </row>
    <row r="421" spans="1:15" ht="12.75">
      <c r="A421" s="177"/>
      <c r="B421" s="179"/>
      <c r="C421" s="346" t="s">
        <v>153</v>
      </c>
      <c r="D421" s="347"/>
      <c r="E421" s="180">
        <v>12.47</v>
      </c>
      <c r="F421" s="181"/>
      <c r="G421" s="182"/>
      <c r="M421" s="178" t="s">
        <v>153</v>
      </c>
      <c r="O421" s="170"/>
    </row>
    <row r="422" spans="1:15" ht="12.75">
      <c r="A422" s="177"/>
      <c r="B422" s="179"/>
      <c r="C422" s="346" t="s">
        <v>154</v>
      </c>
      <c r="D422" s="347"/>
      <c r="E422" s="180">
        <v>10.2</v>
      </c>
      <c r="F422" s="181"/>
      <c r="G422" s="182"/>
      <c r="M422" s="178" t="s">
        <v>154</v>
      </c>
      <c r="O422" s="170"/>
    </row>
    <row r="423" spans="1:15" ht="12.75">
      <c r="A423" s="177"/>
      <c r="B423" s="179"/>
      <c r="C423" s="346" t="s">
        <v>157</v>
      </c>
      <c r="D423" s="347"/>
      <c r="E423" s="180">
        <v>0</v>
      </c>
      <c r="F423" s="181"/>
      <c r="G423" s="182"/>
      <c r="M423" s="178" t="s">
        <v>157</v>
      </c>
      <c r="O423" s="170"/>
    </row>
    <row r="424" spans="1:15" ht="12.75">
      <c r="A424" s="177"/>
      <c r="B424" s="179"/>
      <c r="C424" s="346" t="s">
        <v>158</v>
      </c>
      <c r="D424" s="347"/>
      <c r="E424" s="180">
        <v>31.72</v>
      </c>
      <c r="F424" s="181"/>
      <c r="G424" s="182"/>
      <c r="M424" s="178" t="s">
        <v>158</v>
      </c>
      <c r="O424" s="170"/>
    </row>
    <row r="425" spans="1:104" ht="12.75">
      <c r="A425" s="171">
        <v>90</v>
      </c>
      <c r="B425" s="172" t="s">
        <v>430</v>
      </c>
      <c r="C425" s="173" t="s">
        <v>431</v>
      </c>
      <c r="D425" s="174" t="s">
        <v>86</v>
      </c>
      <c r="E425" s="175">
        <v>59.829</v>
      </c>
      <c r="F425" s="175">
        <v>0</v>
      </c>
      <c r="G425" s="176">
        <f>E425*F425</f>
        <v>0</v>
      </c>
      <c r="O425" s="170">
        <v>2</v>
      </c>
      <c r="AA425" s="146">
        <v>12</v>
      </c>
      <c r="AB425" s="146">
        <v>0</v>
      </c>
      <c r="AC425" s="146">
        <v>11</v>
      </c>
      <c r="AZ425" s="146">
        <v>2</v>
      </c>
      <c r="BA425" s="146">
        <f>IF(AZ425=1,G425,0)</f>
        <v>0</v>
      </c>
      <c r="BB425" s="146">
        <f>IF(AZ425=2,G425,0)</f>
        <v>0</v>
      </c>
      <c r="BC425" s="146">
        <f>IF(AZ425=3,G425,0)</f>
        <v>0</v>
      </c>
      <c r="BD425" s="146">
        <f>IF(AZ425=4,G425,0)</f>
        <v>0</v>
      </c>
      <c r="BE425" s="146">
        <f>IF(AZ425=5,G425,0)</f>
        <v>0</v>
      </c>
      <c r="CA425" s="170">
        <v>12</v>
      </c>
      <c r="CB425" s="170">
        <v>0</v>
      </c>
      <c r="CZ425" s="146">
        <v>0.0192</v>
      </c>
    </row>
    <row r="426" spans="1:15" ht="12.75">
      <c r="A426" s="177"/>
      <c r="B426" s="179"/>
      <c r="C426" s="346" t="s">
        <v>432</v>
      </c>
      <c r="D426" s="347"/>
      <c r="E426" s="180">
        <v>59.829</v>
      </c>
      <c r="F426" s="181"/>
      <c r="G426" s="182"/>
      <c r="M426" s="178" t="s">
        <v>432</v>
      </c>
      <c r="O426" s="170"/>
    </row>
    <row r="427" spans="1:104" ht="12.75">
      <c r="A427" s="171">
        <v>91</v>
      </c>
      <c r="B427" s="172" t="s">
        <v>433</v>
      </c>
      <c r="C427" s="173" t="s">
        <v>434</v>
      </c>
      <c r="D427" s="174" t="s">
        <v>120</v>
      </c>
      <c r="E427" s="175">
        <v>46.5</v>
      </c>
      <c r="F427" s="175">
        <v>0</v>
      </c>
      <c r="G427" s="176">
        <f>E427*F427</f>
        <v>0</v>
      </c>
      <c r="O427" s="170">
        <v>2</v>
      </c>
      <c r="AA427" s="146">
        <v>12</v>
      </c>
      <c r="AB427" s="146">
        <v>0</v>
      </c>
      <c r="AC427" s="146">
        <v>12</v>
      </c>
      <c r="AZ427" s="146">
        <v>2</v>
      </c>
      <c r="BA427" s="146">
        <f>IF(AZ427=1,G427,0)</f>
        <v>0</v>
      </c>
      <c r="BB427" s="146">
        <f>IF(AZ427=2,G427,0)</f>
        <v>0</v>
      </c>
      <c r="BC427" s="146">
        <f>IF(AZ427=3,G427,0)</f>
        <v>0</v>
      </c>
      <c r="BD427" s="146">
        <f>IF(AZ427=4,G427,0)</f>
        <v>0</v>
      </c>
      <c r="BE427" s="146">
        <f>IF(AZ427=5,G427,0)</f>
        <v>0</v>
      </c>
      <c r="CA427" s="170">
        <v>12</v>
      </c>
      <c r="CB427" s="170">
        <v>0</v>
      </c>
      <c r="CZ427" s="146">
        <v>0.00035</v>
      </c>
    </row>
    <row r="428" spans="1:15" ht="12.75">
      <c r="A428" s="177"/>
      <c r="B428" s="179"/>
      <c r="C428" s="346" t="s">
        <v>435</v>
      </c>
      <c r="D428" s="347"/>
      <c r="E428" s="180">
        <v>46.5</v>
      </c>
      <c r="F428" s="181"/>
      <c r="G428" s="182"/>
      <c r="M428" s="178" t="s">
        <v>435</v>
      </c>
      <c r="O428" s="170"/>
    </row>
    <row r="429" spans="1:104" ht="12.75">
      <c r="A429" s="171">
        <v>92</v>
      </c>
      <c r="B429" s="172" t="s">
        <v>436</v>
      </c>
      <c r="C429" s="173" t="s">
        <v>437</v>
      </c>
      <c r="D429" s="174" t="s">
        <v>62</v>
      </c>
      <c r="E429" s="175"/>
      <c r="F429" s="175">
        <v>0</v>
      </c>
      <c r="G429" s="176">
        <f>E429*F429</f>
        <v>0</v>
      </c>
      <c r="O429" s="170">
        <v>2</v>
      </c>
      <c r="AA429" s="146">
        <v>7</v>
      </c>
      <c r="AB429" s="146">
        <v>1002</v>
      </c>
      <c r="AC429" s="146">
        <v>5</v>
      </c>
      <c r="AZ429" s="146">
        <v>2</v>
      </c>
      <c r="BA429" s="146">
        <f>IF(AZ429=1,G429,0)</f>
        <v>0</v>
      </c>
      <c r="BB429" s="146">
        <f>IF(AZ429=2,G429,0)</f>
        <v>0</v>
      </c>
      <c r="BC429" s="146">
        <f>IF(AZ429=3,G429,0)</f>
        <v>0</v>
      </c>
      <c r="BD429" s="146">
        <f>IF(AZ429=4,G429,0)</f>
        <v>0</v>
      </c>
      <c r="BE429" s="146">
        <f>IF(AZ429=5,G429,0)</f>
        <v>0</v>
      </c>
      <c r="CA429" s="170">
        <v>7</v>
      </c>
      <c r="CB429" s="170">
        <v>1002</v>
      </c>
      <c r="CZ429" s="146">
        <v>0</v>
      </c>
    </row>
    <row r="430" spans="1:57" ht="12.75">
      <c r="A430" s="183"/>
      <c r="B430" s="184" t="s">
        <v>75</v>
      </c>
      <c r="C430" s="185" t="str">
        <f>CONCATENATE(B389," ",C389)</f>
        <v>771 Podlahy z dlaždic a obklady</v>
      </c>
      <c r="D430" s="186"/>
      <c r="E430" s="187"/>
      <c r="F430" s="188"/>
      <c r="G430" s="189">
        <f>SUM(G389:G429)</f>
        <v>0</v>
      </c>
      <c r="O430" s="170">
        <v>4</v>
      </c>
      <c r="BA430" s="190">
        <f>SUM(BA389:BA429)</f>
        <v>0</v>
      </c>
      <c r="BB430" s="190">
        <f>SUM(BB389:BB429)</f>
        <v>0</v>
      </c>
      <c r="BC430" s="190">
        <f>SUM(BC389:BC429)</f>
        <v>0</v>
      </c>
      <c r="BD430" s="190">
        <f>SUM(BD389:BD429)</f>
        <v>0</v>
      </c>
      <c r="BE430" s="190">
        <f>SUM(BE389:BE429)</f>
        <v>0</v>
      </c>
    </row>
    <row r="431" spans="1:15" ht="12.75">
      <c r="A431" s="163" t="s">
        <v>73</v>
      </c>
      <c r="B431" s="164" t="s">
        <v>438</v>
      </c>
      <c r="C431" s="165" t="s">
        <v>439</v>
      </c>
      <c r="D431" s="166"/>
      <c r="E431" s="167"/>
      <c r="F431" s="167"/>
      <c r="G431" s="168"/>
      <c r="H431" s="169"/>
      <c r="I431" s="169"/>
      <c r="O431" s="170">
        <v>1</v>
      </c>
    </row>
    <row r="432" spans="1:104" ht="22.5">
      <c r="A432" s="171">
        <v>93</v>
      </c>
      <c r="B432" s="172" t="s">
        <v>440</v>
      </c>
      <c r="C432" s="173" t="s">
        <v>441</v>
      </c>
      <c r="D432" s="174" t="s">
        <v>86</v>
      </c>
      <c r="E432" s="175">
        <v>26.79</v>
      </c>
      <c r="F432" s="175">
        <v>0</v>
      </c>
      <c r="G432" s="176">
        <f>E432*F432</f>
        <v>0</v>
      </c>
      <c r="O432" s="170">
        <v>2</v>
      </c>
      <c r="AA432" s="146">
        <v>2</v>
      </c>
      <c r="AB432" s="146">
        <v>7</v>
      </c>
      <c r="AC432" s="146">
        <v>7</v>
      </c>
      <c r="AZ432" s="146">
        <v>2</v>
      </c>
      <c r="BA432" s="146">
        <f>IF(AZ432=1,G432,0)</f>
        <v>0</v>
      </c>
      <c r="BB432" s="146">
        <f>IF(AZ432=2,G432,0)</f>
        <v>0</v>
      </c>
      <c r="BC432" s="146">
        <f>IF(AZ432=3,G432,0)</f>
        <v>0</v>
      </c>
      <c r="BD432" s="146">
        <f>IF(AZ432=4,G432,0)</f>
        <v>0</v>
      </c>
      <c r="BE432" s="146">
        <f>IF(AZ432=5,G432,0)</f>
        <v>0</v>
      </c>
      <c r="CA432" s="170">
        <v>2</v>
      </c>
      <c r="CB432" s="170">
        <v>7</v>
      </c>
      <c r="CZ432" s="146">
        <v>0.00401</v>
      </c>
    </row>
    <row r="433" spans="1:15" ht="12.75">
      <c r="A433" s="177"/>
      <c r="B433" s="179"/>
      <c r="C433" s="346" t="s">
        <v>163</v>
      </c>
      <c r="D433" s="347"/>
      <c r="E433" s="180">
        <v>0</v>
      </c>
      <c r="F433" s="181"/>
      <c r="G433" s="182"/>
      <c r="M433" s="178" t="s">
        <v>163</v>
      </c>
      <c r="O433" s="170"/>
    </row>
    <row r="434" spans="1:15" ht="12.75">
      <c r="A434" s="177"/>
      <c r="B434" s="179"/>
      <c r="C434" s="346" t="s">
        <v>442</v>
      </c>
      <c r="D434" s="347"/>
      <c r="E434" s="180">
        <v>26.79</v>
      </c>
      <c r="F434" s="181"/>
      <c r="G434" s="182"/>
      <c r="M434" s="178" t="s">
        <v>442</v>
      </c>
      <c r="O434" s="170"/>
    </row>
    <row r="435" spans="1:104" ht="12.75">
      <c r="A435" s="171">
        <v>94</v>
      </c>
      <c r="B435" s="172" t="s">
        <v>443</v>
      </c>
      <c r="C435" s="173" t="s">
        <v>444</v>
      </c>
      <c r="D435" s="174" t="s">
        <v>86</v>
      </c>
      <c r="E435" s="175">
        <v>350.98</v>
      </c>
      <c r="F435" s="175">
        <v>0</v>
      </c>
      <c r="G435" s="176">
        <f>E435*F435</f>
        <v>0</v>
      </c>
      <c r="O435" s="170">
        <v>2</v>
      </c>
      <c r="AA435" s="146">
        <v>2</v>
      </c>
      <c r="AB435" s="146">
        <v>7</v>
      </c>
      <c r="AC435" s="146">
        <v>7</v>
      </c>
      <c r="AZ435" s="146">
        <v>2</v>
      </c>
      <c r="BA435" s="146">
        <f>IF(AZ435=1,G435,0)</f>
        <v>0</v>
      </c>
      <c r="BB435" s="146">
        <f>IF(AZ435=2,G435,0)</f>
        <v>0</v>
      </c>
      <c r="BC435" s="146">
        <f>IF(AZ435=3,G435,0)</f>
        <v>0</v>
      </c>
      <c r="BD435" s="146">
        <f>IF(AZ435=4,G435,0)</f>
        <v>0</v>
      </c>
      <c r="BE435" s="146">
        <f>IF(AZ435=5,G435,0)</f>
        <v>0</v>
      </c>
      <c r="CA435" s="170">
        <v>2</v>
      </c>
      <c r="CB435" s="170">
        <v>7</v>
      </c>
      <c r="CZ435" s="146">
        <v>0.00225</v>
      </c>
    </row>
    <row r="436" spans="1:15" ht="12.75">
      <c r="A436" s="177"/>
      <c r="B436" s="179"/>
      <c r="C436" s="346" t="s">
        <v>160</v>
      </c>
      <c r="D436" s="347"/>
      <c r="E436" s="180">
        <v>0</v>
      </c>
      <c r="F436" s="181"/>
      <c r="G436" s="182"/>
      <c r="M436" s="178" t="s">
        <v>160</v>
      </c>
      <c r="O436" s="170"/>
    </row>
    <row r="437" spans="1:15" ht="12.75">
      <c r="A437" s="177"/>
      <c r="B437" s="179"/>
      <c r="C437" s="346" t="s">
        <v>161</v>
      </c>
      <c r="D437" s="347"/>
      <c r="E437" s="180">
        <v>175.49</v>
      </c>
      <c r="F437" s="181"/>
      <c r="G437" s="182"/>
      <c r="M437" s="178" t="s">
        <v>161</v>
      </c>
      <c r="O437" s="170"/>
    </row>
    <row r="438" spans="1:15" ht="12.75">
      <c r="A438" s="177"/>
      <c r="B438" s="179"/>
      <c r="C438" s="346" t="s">
        <v>162</v>
      </c>
      <c r="D438" s="347"/>
      <c r="E438" s="180">
        <v>175.49</v>
      </c>
      <c r="F438" s="181"/>
      <c r="G438" s="182"/>
      <c r="M438" s="178" t="s">
        <v>162</v>
      </c>
      <c r="O438" s="170"/>
    </row>
    <row r="439" spans="1:57" ht="12.75">
      <c r="A439" s="183"/>
      <c r="B439" s="184" t="s">
        <v>75</v>
      </c>
      <c r="C439" s="185" t="str">
        <f>CONCATENATE(B431," ",C431)</f>
        <v>776 Podlahy povlakové</v>
      </c>
      <c r="D439" s="186"/>
      <c r="E439" s="187"/>
      <c r="F439" s="188"/>
      <c r="G439" s="189">
        <f>SUM(G431:G438)</f>
        <v>0</v>
      </c>
      <c r="O439" s="170">
        <v>4</v>
      </c>
      <c r="BA439" s="190">
        <f>SUM(BA431:BA438)</f>
        <v>0</v>
      </c>
      <c r="BB439" s="190">
        <f>SUM(BB431:BB438)</f>
        <v>0</v>
      </c>
      <c r="BC439" s="190">
        <f>SUM(BC431:BC438)</f>
        <v>0</v>
      </c>
      <c r="BD439" s="190">
        <f>SUM(BD431:BD438)</f>
        <v>0</v>
      </c>
      <c r="BE439" s="190">
        <f>SUM(BE431:BE438)</f>
        <v>0</v>
      </c>
    </row>
    <row r="440" spans="1:15" ht="12.75">
      <c r="A440" s="163" t="s">
        <v>73</v>
      </c>
      <c r="B440" s="164" t="s">
        <v>445</v>
      </c>
      <c r="C440" s="165" t="s">
        <v>446</v>
      </c>
      <c r="D440" s="166"/>
      <c r="E440" s="167"/>
      <c r="F440" s="167"/>
      <c r="G440" s="168"/>
      <c r="H440" s="169"/>
      <c r="I440" s="169"/>
      <c r="O440" s="170">
        <v>1</v>
      </c>
    </row>
    <row r="441" spans="1:104" ht="12.75">
      <c r="A441" s="171">
        <v>95</v>
      </c>
      <c r="B441" s="172" t="s">
        <v>447</v>
      </c>
      <c r="C441" s="173" t="s">
        <v>448</v>
      </c>
      <c r="D441" s="174" t="s">
        <v>86</v>
      </c>
      <c r="E441" s="175">
        <v>348.7965</v>
      </c>
      <c r="F441" s="175">
        <v>0</v>
      </c>
      <c r="G441" s="176">
        <f>E441*F441</f>
        <v>0</v>
      </c>
      <c r="O441" s="170">
        <v>2</v>
      </c>
      <c r="AA441" s="146">
        <v>1</v>
      </c>
      <c r="AB441" s="146">
        <v>7</v>
      </c>
      <c r="AC441" s="146">
        <v>7</v>
      </c>
      <c r="AZ441" s="146">
        <v>2</v>
      </c>
      <c r="BA441" s="146">
        <f>IF(AZ441=1,G441,0)</f>
        <v>0</v>
      </c>
      <c r="BB441" s="146">
        <f>IF(AZ441=2,G441,0)</f>
        <v>0</v>
      </c>
      <c r="BC441" s="146">
        <f>IF(AZ441=3,G441,0)</f>
        <v>0</v>
      </c>
      <c r="BD441" s="146">
        <f>IF(AZ441=4,G441,0)</f>
        <v>0</v>
      </c>
      <c r="BE441" s="146">
        <f>IF(AZ441=5,G441,0)</f>
        <v>0</v>
      </c>
      <c r="CA441" s="170">
        <v>1</v>
      </c>
      <c r="CB441" s="170">
        <v>7</v>
      </c>
      <c r="CZ441" s="146">
        <v>0.00021</v>
      </c>
    </row>
    <row r="442" spans="1:15" ht="12.75">
      <c r="A442" s="177"/>
      <c r="B442" s="179"/>
      <c r="C442" s="346" t="s">
        <v>87</v>
      </c>
      <c r="D442" s="347"/>
      <c r="E442" s="180">
        <v>0</v>
      </c>
      <c r="F442" s="181"/>
      <c r="G442" s="182"/>
      <c r="M442" s="178" t="s">
        <v>87</v>
      </c>
      <c r="O442" s="170"/>
    </row>
    <row r="443" spans="1:15" ht="12.75">
      <c r="A443" s="177"/>
      <c r="B443" s="179"/>
      <c r="C443" s="346" t="s">
        <v>137</v>
      </c>
      <c r="D443" s="347"/>
      <c r="E443" s="180">
        <v>93.906</v>
      </c>
      <c r="F443" s="181"/>
      <c r="G443" s="182"/>
      <c r="M443" s="178" t="s">
        <v>137</v>
      </c>
      <c r="O443" s="170"/>
    </row>
    <row r="444" spans="1:15" ht="12.75">
      <c r="A444" s="177"/>
      <c r="B444" s="179"/>
      <c r="C444" s="346" t="s">
        <v>138</v>
      </c>
      <c r="D444" s="347"/>
      <c r="E444" s="180">
        <v>30.778</v>
      </c>
      <c r="F444" s="181"/>
      <c r="G444" s="182"/>
      <c r="M444" s="178" t="s">
        <v>138</v>
      </c>
      <c r="O444" s="170"/>
    </row>
    <row r="445" spans="1:15" ht="12.75">
      <c r="A445" s="177"/>
      <c r="B445" s="179"/>
      <c r="C445" s="346" t="s">
        <v>139</v>
      </c>
      <c r="D445" s="347"/>
      <c r="E445" s="180">
        <v>195.672</v>
      </c>
      <c r="F445" s="181"/>
      <c r="G445" s="182"/>
      <c r="M445" s="178" t="s">
        <v>139</v>
      </c>
      <c r="O445" s="170"/>
    </row>
    <row r="446" spans="1:15" ht="12.75">
      <c r="A446" s="177"/>
      <c r="B446" s="179"/>
      <c r="C446" s="346" t="s">
        <v>449</v>
      </c>
      <c r="D446" s="347"/>
      <c r="E446" s="180">
        <v>2.7</v>
      </c>
      <c r="F446" s="181"/>
      <c r="G446" s="182"/>
      <c r="M446" s="178" t="s">
        <v>449</v>
      </c>
      <c r="O446" s="170"/>
    </row>
    <row r="447" spans="1:15" ht="12.75">
      <c r="A447" s="177"/>
      <c r="B447" s="179"/>
      <c r="C447" s="346" t="s">
        <v>450</v>
      </c>
      <c r="D447" s="347"/>
      <c r="E447" s="180">
        <v>6.0065</v>
      </c>
      <c r="F447" s="181"/>
      <c r="G447" s="182"/>
      <c r="M447" s="178" t="s">
        <v>450</v>
      </c>
      <c r="O447" s="170"/>
    </row>
    <row r="448" spans="1:15" ht="12.75">
      <c r="A448" s="177"/>
      <c r="B448" s="179"/>
      <c r="C448" s="346" t="s">
        <v>451</v>
      </c>
      <c r="D448" s="347"/>
      <c r="E448" s="180">
        <v>13.698</v>
      </c>
      <c r="F448" s="181"/>
      <c r="G448" s="182"/>
      <c r="M448" s="178" t="s">
        <v>451</v>
      </c>
      <c r="O448" s="170"/>
    </row>
    <row r="449" spans="1:15" ht="12.75">
      <c r="A449" s="177"/>
      <c r="B449" s="179"/>
      <c r="C449" s="346" t="s">
        <v>452</v>
      </c>
      <c r="D449" s="347"/>
      <c r="E449" s="180">
        <v>6.036</v>
      </c>
      <c r="F449" s="181"/>
      <c r="G449" s="182"/>
      <c r="M449" s="178" t="s">
        <v>452</v>
      </c>
      <c r="O449" s="170"/>
    </row>
    <row r="450" spans="1:104" ht="22.5">
      <c r="A450" s="171">
        <v>96</v>
      </c>
      <c r="B450" s="172" t="s">
        <v>453</v>
      </c>
      <c r="C450" s="173" t="s">
        <v>454</v>
      </c>
      <c r="D450" s="174" t="s">
        <v>86</v>
      </c>
      <c r="E450" s="175">
        <v>323.056</v>
      </c>
      <c r="F450" s="175">
        <v>0</v>
      </c>
      <c r="G450" s="176">
        <f>E450*F450</f>
        <v>0</v>
      </c>
      <c r="O450" s="170">
        <v>2</v>
      </c>
      <c r="AA450" s="146">
        <v>1</v>
      </c>
      <c r="AB450" s="146">
        <v>7</v>
      </c>
      <c r="AC450" s="146">
        <v>7</v>
      </c>
      <c r="AZ450" s="146">
        <v>2</v>
      </c>
      <c r="BA450" s="146">
        <f>IF(AZ450=1,G450,0)</f>
        <v>0</v>
      </c>
      <c r="BB450" s="146">
        <f>IF(AZ450=2,G450,0)</f>
        <v>0</v>
      </c>
      <c r="BC450" s="146">
        <f>IF(AZ450=3,G450,0)</f>
        <v>0</v>
      </c>
      <c r="BD450" s="146">
        <f>IF(AZ450=4,G450,0)</f>
        <v>0</v>
      </c>
      <c r="BE450" s="146">
        <f>IF(AZ450=5,G450,0)</f>
        <v>0</v>
      </c>
      <c r="CA450" s="170">
        <v>1</v>
      </c>
      <c r="CB450" s="170">
        <v>7</v>
      </c>
      <c r="CZ450" s="146">
        <v>0.00276</v>
      </c>
    </row>
    <row r="451" spans="1:104" ht="12.75">
      <c r="A451" s="171">
        <v>97</v>
      </c>
      <c r="B451" s="172" t="s">
        <v>455</v>
      </c>
      <c r="C451" s="173" t="s">
        <v>456</v>
      </c>
      <c r="D451" s="174" t="s">
        <v>86</v>
      </c>
      <c r="E451" s="175">
        <v>355.3616</v>
      </c>
      <c r="F451" s="175">
        <v>0</v>
      </c>
      <c r="G451" s="176">
        <f>E451*F451</f>
        <v>0</v>
      </c>
      <c r="O451" s="170">
        <v>2</v>
      </c>
      <c r="AA451" s="146">
        <v>12</v>
      </c>
      <c r="AB451" s="146">
        <v>0</v>
      </c>
      <c r="AC451" s="146">
        <v>83</v>
      </c>
      <c r="AZ451" s="146">
        <v>2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0">
        <v>12</v>
      </c>
      <c r="CB451" s="170">
        <v>0</v>
      </c>
      <c r="CZ451" s="146">
        <v>0.0105</v>
      </c>
    </row>
    <row r="452" spans="1:15" ht="12.75">
      <c r="A452" s="177"/>
      <c r="B452" s="179"/>
      <c r="C452" s="346" t="s">
        <v>457</v>
      </c>
      <c r="D452" s="347"/>
      <c r="E452" s="180">
        <v>355.3616</v>
      </c>
      <c r="F452" s="181"/>
      <c r="G452" s="182"/>
      <c r="M452" s="178" t="s">
        <v>457</v>
      </c>
      <c r="O452" s="170"/>
    </row>
    <row r="453" spans="1:104" ht="12.75">
      <c r="A453" s="171">
        <v>98</v>
      </c>
      <c r="B453" s="172" t="s">
        <v>458</v>
      </c>
      <c r="C453" s="173" t="s">
        <v>459</v>
      </c>
      <c r="D453" s="174" t="s">
        <v>62</v>
      </c>
      <c r="E453" s="175"/>
      <c r="F453" s="175">
        <v>0</v>
      </c>
      <c r="G453" s="176">
        <f>E453*F453</f>
        <v>0</v>
      </c>
      <c r="O453" s="170">
        <v>2</v>
      </c>
      <c r="AA453" s="146">
        <v>7</v>
      </c>
      <c r="AB453" s="146">
        <v>1002</v>
      </c>
      <c r="AC453" s="146">
        <v>5</v>
      </c>
      <c r="AZ453" s="146">
        <v>2</v>
      </c>
      <c r="BA453" s="146">
        <f>IF(AZ453=1,G453,0)</f>
        <v>0</v>
      </c>
      <c r="BB453" s="146">
        <f>IF(AZ453=2,G453,0)</f>
        <v>0</v>
      </c>
      <c r="BC453" s="146">
        <f>IF(AZ453=3,G453,0)</f>
        <v>0</v>
      </c>
      <c r="BD453" s="146">
        <f>IF(AZ453=4,G453,0)</f>
        <v>0</v>
      </c>
      <c r="BE453" s="146">
        <f>IF(AZ453=5,G453,0)</f>
        <v>0</v>
      </c>
      <c r="CA453" s="170">
        <v>7</v>
      </c>
      <c r="CB453" s="170">
        <v>1002</v>
      </c>
      <c r="CZ453" s="146">
        <v>0</v>
      </c>
    </row>
    <row r="454" spans="1:57" ht="12.75">
      <c r="A454" s="183"/>
      <c r="B454" s="184" t="s">
        <v>75</v>
      </c>
      <c r="C454" s="185" t="str">
        <f>CONCATENATE(B440," ",C440)</f>
        <v>781 Obklady keramické</v>
      </c>
      <c r="D454" s="186"/>
      <c r="E454" s="187"/>
      <c r="F454" s="188"/>
      <c r="G454" s="189">
        <f>SUM(G440:G453)</f>
        <v>0</v>
      </c>
      <c r="O454" s="170">
        <v>4</v>
      </c>
      <c r="BA454" s="190">
        <f>SUM(BA440:BA453)</f>
        <v>0</v>
      </c>
      <c r="BB454" s="190">
        <f>SUM(BB440:BB453)</f>
        <v>0</v>
      </c>
      <c r="BC454" s="190">
        <f>SUM(BC440:BC453)</f>
        <v>0</v>
      </c>
      <c r="BD454" s="190">
        <f>SUM(BD440:BD453)</f>
        <v>0</v>
      </c>
      <c r="BE454" s="190">
        <f>SUM(BE440:BE453)</f>
        <v>0</v>
      </c>
    </row>
    <row r="455" spans="1:15" ht="12.75">
      <c r="A455" s="163" t="s">
        <v>73</v>
      </c>
      <c r="B455" s="164" t="s">
        <v>460</v>
      </c>
      <c r="C455" s="165" t="s">
        <v>461</v>
      </c>
      <c r="D455" s="166"/>
      <c r="E455" s="167"/>
      <c r="F455" s="167"/>
      <c r="G455" s="168"/>
      <c r="H455" s="169"/>
      <c r="I455" s="169"/>
      <c r="O455" s="170">
        <v>1</v>
      </c>
    </row>
    <row r="456" spans="1:104" ht="12.75">
      <c r="A456" s="171">
        <v>99</v>
      </c>
      <c r="B456" s="172" t="s">
        <v>462</v>
      </c>
      <c r="C456" s="173" t="s">
        <v>463</v>
      </c>
      <c r="D456" s="174" t="s">
        <v>120</v>
      </c>
      <c r="E456" s="175">
        <v>5.24</v>
      </c>
      <c r="F456" s="175">
        <v>0</v>
      </c>
      <c r="G456" s="176">
        <f>E456*F456</f>
        <v>0</v>
      </c>
      <c r="O456" s="170">
        <v>2</v>
      </c>
      <c r="AA456" s="146">
        <v>1</v>
      </c>
      <c r="AB456" s="146">
        <v>7</v>
      </c>
      <c r="AC456" s="146">
        <v>7</v>
      </c>
      <c r="AZ456" s="146">
        <v>2</v>
      </c>
      <c r="BA456" s="146">
        <f>IF(AZ456=1,G456,0)</f>
        <v>0</v>
      </c>
      <c r="BB456" s="146">
        <f>IF(AZ456=2,G456,0)</f>
        <v>0</v>
      </c>
      <c r="BC456" s="146">
        <f>IF(AZ456=3,G456,0)</f>
        <v>0</v>
      </c>
      <c r="BD456" s="146">
        <f>IF(AZ456=4,G456,0)</f>
        <v>0</v>
      </c>
      <c r="BE456" s="146">
        <f>IF(AZ456=5,G456,0)</f>
        <v>0</v>
      </c>
      <c r="CA456" s="170">
        <v>1</v>
      </c>
      <c r="CB456" s="170">
        <v>7</v>
      </c>
      <c r="CZ456" s="146">
        <v>0.00012</v>
      </c>
    </row>
    <row r="457" spans="1:15" ht="12.75">
      <c r="A457" s="177"/>
      <c r="B457" s="179"/>
      <c r="C457" s="346" t="s">
        <v>464</v>
      </c>
      <c r="D457" s="347"/>
      <c r="E457" s="180">
        <v>0</v>
      </c>
      <c r="F457" s="181"/>
      <c r="G457" s="182"/>
      <c r="M457" s="178" t="s">
        <v>464</v>
      </c>
      <c r="O457" s="170"/>
    </row>
    <row r="458" spans="1:15" ht="12.75">
      <c r="A458" s="177"/>
      <c r="B458" s="179"/>
      <c r="C458" s="346" t="s">
        <v>465</v>
      </c>
      <c r="D458" s="347"/>
      <c r="E458" s="180">
        <v>5.24</v>
      </c>
      <c r="F458" s="181"/>
      <c r="G458" s="182"/>
      <c r="M458" s="178" t="s">
        <v>465</v>
      </c>
      <c r="O458" s="170"/>
    </row>
    <row r="459" spans="1:104" ht="12.75">
      <c r="A459" s="171">
        <v>100</v>
      </c>
      <c r="B459" s="172" t="s">
        <v>466</v>
      </c>
      <c r="C459" s="173" t="s">
        <v>467</v>
      </c>
      <c r="D459" s="174" t="s">
        <v>96</v>
      </c>
      <c r="E459" s="175">
        <v>49</v>
      </c>
      <c r="F459" s="175">
        <v>0</v>
      </c>
      <c r="G459" s="176">
        <f>E459*F459</f>
        <v>0</v>
      </c>
      <c r="O459" s="170">
        <v>2</v>
      </c>
      <c r="AA459" s="146">
        <v>12</v>
      </c>
      <c r="AB459" s="146">
        <v>0</v>
      </c>
      <c r="AC459" s="146">
        <v>14</v>
      </c>
      <c r="AZ459" s="146">
        <v>2</v>
      </c>
      <c r="BA459" s="146">
        <f>IF(AZ459=1,G459,0)</f>
        <v>0</v>
      </c>
      <c r="BB459" s="146">
        <f>IF(AZ459=2,G459,0)</f>
        <v>0</v>
      </c>
      <c r="BC459" s="146">
        <f>IF(AZ459=3,G459,0)</f>
        <v>0</v>
      </c>
      <c r="BD459" s="146">
        <f>IF(AZ459=4,G459,0)</f>
        <v>0</v>
      </c>
      <c r="BE459" s="146">
        <f>IF(AZ459=5,G459,0)</f>
        <v>0</v>
      </c>
      <c r="CA459" s="170">
        <v>12</v>
      </c>
      <c r="CB459" s="170">
        <v>0</v>
      </c>
      <c r="CZ459" s="146">
        <v>0</v>
      </c>
    </row>
    <row r="460" spans="1:57" ht="12.75">
      <c r="A460" s="183"/>
      <c r="B460" s="184" t="s">
        <v>75</v>
      </c>
      <c r="C460" s="185" t="str">
        <f>CONCATENATE(B455," ",C455)</f>
        <v>783 Nátěry</v>
      </c>
      <c r="D460" s="186"/>
      <c r="E460" s="187"/>
      <c r="F460" s="188"/>
      <c r="G460" s="189">
        <f>SUM(G455:G459)</f>
        <v>0</v>
      </c>
      <c r="O460" s="170">
        <v>4</v>
      </c>
      <c r="BA460" s="190">
        <f>SUM(BA455:BA459)</f>
        <v>0</v>
      </c>
      <c r="BB460" s="190">
        <f>SUM(BB455:BB459)</f>
        <v>0</v>
      </c>
      <c r="BC460" s="190">
        <f>SUM(BC455:BC459)</f>
        <v>0</v>
      </c>
      <c r="BD460" s="190">
        <f>SUM(BD455:BD459)</f>
        <v>0</v>
      </c>
      <c r="BE460" s="190">
        <f>SUM(BE455:BE459)</f>
        <v>0</v>
      </c>
    </row>
    <row r="461" spans="1:15" ht="12.75">
      <c r="A461" s="163" t="s">
        <v>73</v>
      </c>
      <c r="B461" s="164" t="s">
        <v>468</v>
      </c>
      <c r="C461" s="165" t="s">
        <v>469</v>
      </c>
      <c r="D461" s="166"/>
      <c r="E461" s="167"/>
      <c r="F461" s="167"/>
      <c r="G461" s="168"/>
      <c r="H461" s="169"/>
      <c r="I461" s="169"/>
      <c r="O461" s="170">
        <v>1</v>
      </c>
    </row>
    <row r="462" spans="1:104" ht="12.75">
      <c r="A462" s="171">
        <v>101</v>
      </c>
      <c r="B462" s="172" t="s">
        <v>470</v>
      </c>
      <c r="C462" s="173" t="s">
        <v>471</v>
      </c>
      <c r="D462" s="174" t="s">
        <v>86</v>
      </c>
      <c r="E462" s="175">
        <v>2029.1595</v>
      </c>
      <c r="F462" s="175">
        <v>0</v>
      </c>
      <c r="G462" s="176">
        <f>E462*F462</f>
        <v>0</v>
      </c>
      <c r="O462" s="170">
        <v>2</v>
      </c>
      <c r="AA462" s="146">
        <v>1</v>
      </c>
      <c r="AB462" s="146">
        <v>7</v>
      </c>
      <c r="AC462" s="146">
        <v>7</v>
      </c>
      <c r="AZ462" s="146">
        <v>2</v>
      </c>
      <c r="BA462" s="146">
        <f>IF(AZ462=1,G462,0)</f>
        <v>0</v>
      </c>
      <c r="BB462" s="146">
        <f>IF(AZ462=2,G462,0)</f>
        <v>0</v>
      </c>
      <c r="BC462" s="146">
        <f>IF(AZ462=3,G462,0)</f>
        <v>0</v>
      </c>
      <c r="BD462" s="146">
        <f>IF(AZ462=4,G462,0)</f>
        <v>0</v>
      </c>
      <c r="BE462" s="146">
        <f>IF(AZ462=5,G462,0)</f>
        <v>0</v>
      </c>
      <c r="CA462" s="170">
        <v>1</v>
      </c>
      <c r="CB462" s="170">
        <v>7</v>
      </c>
      <c r="CZ462" s="146">
        <v>7E-05</v>
      </c>
    </row>
    <row r="463" spans="1:15" ht="12.75">
      <c r="A463" s="177"/>
      <c r="B463" s="179"/>
      <c r="C463" s="346" t="s">
        <v>472</v>
      </c>
      <c r="D463" s="347"/>
      <c r="E463" s="180">
        <v>0</v>
      </c>
      <c r="F463" s="181"/>
      <c r="G463" s="182"/>
      <c r="M463" s="178" t="s">
        <v>472</v>
      </c>
      <c r="O463" s="170"/>
    </row>
    <row r="464" spans="1:15" ht="12.75">
      <c r="A464" s="177"/>
      <c r="B464" s="179"/>
      <c r="C464" s="346" t="s">
        <v>242</v>
      </c>
      <c r="D464" s="347"/>
      <c r="E464" s="180">
        <v>243.28</v>
      </c>
      <c r="F464" s="181"/>
      <c r="G464" s="182"/>
      <c r="M464" s="178" t="s">
        <v>242</v>
      </c>
      <c r="O464" s="170"/>
    </row>
    <row r="465" spans="1:15" ht="12.75">
      <c r="A465" s="177"/>
      <c r="B465" s="179"/>
      <c r="C465" s="346" t="s">
        <v>243</v>
      </c>
      <c r="D465" s="347"/>
      <c r="E465" s="180">
        <v>242.87</v>
      </c>
      <c r="F465" s="181"/>
      <c r="G465" s="182"/>
      <c r="M465" s="178" t="s">
        <v>243</v>
      </c>
      <c r="O465" s="170"/>
    </row>
    <row r="466" spans="1:15" ht="12.75">
      <c r="A466" s="177"/>
      <c r="B466" s="179"/>
      <c r="C466" s="346" t="s">
        <v>129</v>
      </c>
      <c r="D466" s="347"/>
      <c r="E466" s="180">
        <v>46.6756</v>
      </c>
      <c r="F466" s="181"/>
      <c r="G466" s="182"/>
      <c r="M466" s="178" t="s">
        <v>129</v>
      </c>
      <c r="O466" s="170"/>
    </row>
    <row r="467" spans="1:15" ht="12.75">
      <c r="A467" s="177"/>
      <c r="B467" s="179"/>
      <c r="C467" s="346" t="s">
        <v>130</v>
      </c>
      <c r="D467" s="347"/>
      <c r="E467" s="180">
        <v>24.1942</v>
      </c>
      <c r="F467" s="181"/>
      <c r="G467" s="182"/>
      <c r="M467" s="178" t="s">
        <v>130</v>
      </c>
      <c r="O467" s="170"/>
    </row>
    <row r="468" spans="1:15" ht="12.75">
      <c r="A468" s="177"/>
      <c r="B468" s="179"/>
      <c r="C468" s="346" t="s">
        <v>131</v>
      </c>
      <c r="D468" s="347"/>
      <c r="E468" s="180">
        <v>35.316</v>
      </c>
      <c r="F468" s="181"/>
      <c r="G468" s="182"/>
      <c r="M468" s="178" t="s">
        <v>131</v>
      </c>
      <c r="O468" s="170"/>
    </row>
    <row r="469" spans="1:15" ht="12.75">
      <c r="A469" s="177"/>
      <c r="B469" s="179"/>
      <c r="C469" s="346" t="s">
        <v>132</v>
      </c>
      <c r="D469" s="347"/>
      <c r="E469" s="180">
        <v>65.6324</v>
      </c>
      <c r="F469" s="181"/>
      <c r="G469" s="182"/>
      <c r="M469" s="178" t="s">
        <v>132</v>
      </c>
      <c r="O469" s="170"/>
    </row>
    <row r="470" spans="1:15" ht="12.75">
      <c r="A470" s="177"/>
      <c r="B470" s="179"/>
      <c r="C470" s="346" t="s">
        <v>133</v>
      </c>
      <c r="D470" s="347"/>
      <c r="E470" s="180">
        <v>167.152</v>
      </c>
      <c r="F470" s="181"/>
      <c r="G470" s="182"/>
      <c r="M470" s="178" t="s">
        <v>133</v>
      </c>
      <c r="O470" s="170"/>
    </row>
    <row r="471" spans="1:15" ht="12.75">
      <c r="A471" s="177"/>
      <c r="B471" s="179"/>
      <c r="C471" s="346" t="s">
        <v>134</v>
      </c>
      <c r="D471" s="347"/>
      <c r="E471" s="180">
        <v>153.3024</v>
      </c>
      <c r="F471" s="181"/>
      <c r="G471" s="182"/>
      <c r="M471" s="178" t="s">
        <v>134</v>
      </c>
      <c r="O471" s="170"/>
    </row>
    <row r="472" spans="1:15" ht="12.75">
      <c r="A472" s="177"/>
      <c r="B472" s="179"/>
      <c r="C472" s="346" t="s">
        <v>135</v>
      </c>
      <c r="D472" s="347"/>
      <c r="E472" s="180">
        <v>454.248</v>
      </c>
      <c r="F472" s="181"/>
      <c r="G472" s="182"/>
      <c r="M472" s="178" t="s">
        <v>135</v>
      </c>
      <c r="O472" s="170"/>
    </row>
    <row r="473" spans="1:15" ht="12.75">
      <c r="A473" s="177"/>
      <c r="B473" s="179"/>
      <c r="C473" s="346" t="s">
        <v>136</v>
      </c>
      <c r="D473" s="347"/>
      <c r="E473" s="180">
        <v>150.5776</v>
      </c>
      <c r="F473" s="181"/>
      <c r="G473" s="182"/>
      <c r="M473" s="178" t="s">
        <v>136</v>
      </c>
      <c r="O473" s="170"/>
    </row>
    <row r="474" spans="1:15" ht="12.75">
      <c r="A474" s="177"/>
      <c r="B474" s="179"/>
      <c r="C474" s="346" t="s">
        <v>137</v>
      </c>
      <c r="D474" s="347"/>
      <c r="E474" s="180">
        <v>93.906</v>
      </c>
      <c r="F474" s="181"/>
      <c r="G474" s="182"/>
      <c r="M474" s="178" t="s">
        <v>137</v>
      </c>
      <c r="O474" s="170"/>
    </row>
    <row r="475" spans="1:15" ht="12.75">
      <c r="A475" s="177"/>
      <c r="B475" s="179"/>
      <c r="C475" s="346" t="s">
        <v>138</v>
      </c>
      <c r="D475" s="347"/>
      <c r="E475" s="180">
        <v>30.778</v>
      </c>
      <c r="F475" s="181"/>
      <c r="G475" s="182"/>
      <c r="M475" s="178" t="s">
        <v>138</v>
      </c>
      <c r="O475" s="170"/>
    </row>
    <row r="476" spans="1:15" ht="12.75">
      <c r="A476" s="177"/>
      <c r="B476" s="179"/>
      <c r="C476" s="346" t="s">
        <v>139</v>
      </c>
      <c r="D476" s="347"/>
      <c r="E476" s="180">
        <v>195.672</v>
      </c>
      <c r="F476" s="181"/>
      <c r="G476" s="182"/>
      <c r="M476" s="178" t="s">
        <v>139</v>
      </c>
      <c r="O476" s="170"/>
    </row>
    <row r="477" spans="1:15" ht="22.5">
      <c r="A477" s="177"/>
      <c r="B477" s="179"/>
      <c r="C477" s="346" t="s">
        <v>140</v>
      </c>
      <c r="D477" s="347"/>
      <c r="E477" s="180">
        <v>50.0398</v>
      </c>
      <c r="F477" s="181"/>
      <c r="G477" s="182"/>
      <c r="M477" s="178" t="s">
        <v>140</v>
      </c>
      <c r="O477" s="170"/>
    </row>
    <row r="478" spans="1:15" ht="12.75">
      <c r="A478" s="177"/>
      <c r="B478" s="179"/>
      <c r="C478" s="346" t="s">
        <v>141</v>
      </c>
      <c r="D478" s="347"/>
      <c r="E478" s="180">
        <v>20.042</v>
      </c>
      <c r="F478" s="181"/>
      <c r="G478" s="182"/>
      <c r="M478" s="178" t="s">
        <v>141</v>
      </c>
      <c r="O478" s="170"/>
    </row>
    <row r="479" spans="1:15" ht="12.75">
      <c r="A479" s="177"/>
      <c r="B479" s="179"/>
      <c r="C479" s="346" t="s">
        <v>142</v>
      </c>
      <c r="D479" s="347"/>
      <c r="E479" s="180">
        <v>11.2892</v>
      </c>
      <c r="F479" s="181"/>
      <c r="G479" s="182"/>
      <c r="M479" s="178" t="s">
        <v>142</v>
      </c>
      <c r="O479" s="170"/>
    </row>
    <row r="480" spans="1:15" ht="12.75">
      <c r="A480" s="177"/>
      <c r="B480" s="179"/>
      <c r="C480" s="353" t="s">
        <v>419</v>
      </c>
      <c r="D480" s="347"/>
      <c r="E480" s="203">
        <v>1984.9752</v>
      </c>
      <c r="F480" s="181"/>
      <c r="G480" s="182"/>
      <c r="M480" s="178" t="s">
        <v>419</v>
      </c>
      <c r="O480" s="170"/>
    </row>
    <row r="481" spans="1:15" ht="12.75">
      <c r="A481" s="177"/>
      <c r="B481" s="179"/>
      <c r="C481" s="346" t="s">
        <v>473</v>
      </c>
      <c r="D481" s="347"/>
      <c r="E481" s="180">
        <v>0</v>
      </c>
      <c r="F481" s="181"/>
      <c r="G481" s="182"/>
      <c r="M481" s="178" t="s">
        <v>473</v>
      </c>
      <c r="O481" s="170"/>
    </row>
    <row r="482" spans="1:15" ht="12.75">
      <c r="A482" s="177"/>
      <c r="B482" s="179"/>
      <c r="C482" s="346" t="s">
        <v>88</v>
      </c>
      <c r="D482" s="347"/>
      <c r="E482" s="180">
        <v>5.8206</v>
      </c>
      <c r="F482" s="181"/>
      <c r="G482" s="182"/>
      <c r="M482" s="178" t="s">
        <v>88</v>
      </c>
      <c r="O482" s="170"/>
    </row>
    <row r="483" spans="1:15" ht="12.75">
      <c r="A483" s="177"/>
      <c r="B483" s="179"/>
      <c r="C483" s="346" t="s">
        <v>89</v>
      </c>
      <c r="D483" s="347"/>
      <c r="E483" s="180">
        <v>6.0342</v>
      </c>
      <c r="F483" s="181"/>
      <c r="G483" s="182"/>
      <c r="M483" s="178" t="s">
        <v>89</v>
      </c>
      <c r="O483" s="170"/>
    </row>
    <row r="484" spans="1:15" ht="12.75">
      <c r="A484" s="177"/>
      <c r="B484" s="179"/>
      <c r="C484" s="346" t="s">
        <v>116</v>
      </c>
      <c r="D484" s="347"/>
      <c r="E484" s="180">
        <v>3.3895</v>
      </c>
      <c r="F484" s="181"/>
      <c r="G484" s="182"/>
      <c r="M484" s="178" t="s">
        <v>116</v>
      </c>
      <c r="O484" s="170"/>
    </row>
    <row r="485" spans="1:15" ht="12.75">
      <c r="A485" s="177"/>
      <c r="B485" s="179"/>
      <c r="C485" s="346" t="s">
        <v>117</v>
      </c>
      <c r="D485" s="347"/>
      <c r="E485" s="180">
        <v>14.268</v>
      </c>
      <c r="F485" s="181"/>
      <c r="G485" s="182"/>
      <c r="M485" s="178" t="s">
        <v>117</v>
      </c>
      <c r="O485" s="170"/>
    </row>
    <row r="486" spans="1:15" ht="12.75">
      <c r="A486" s="177"/>
      <c r="B486" s="179"/>
      <c r="C486" s="346" t="s">
        <v>111</v>
      </c>
      <c r="D486" s="347"/>
      <c r="E486" s="180">
        <v>14.672</v>
      </c>
      <c r="F486" s="181"/>
      <c r="G486" s="182"/>
      <c r="M486" s="178" t="s">
        <v>111</v>
      </c>
      <c r="O486" s="170"/>
    </row>
    <row r="487" spans="1:15" ht="12.75">
      <c r="A487" s="177"/>
      <c r="B487" s="179"/>
      <c r="C487" s="353" t="s">
        <v>419</v>
      </c>
      <c r="D487" s="347"/>
      <c r="E487" s="203">
        <v>44.18430000000001</v>
      </c>
      <c r="F487" s="181"/>
      <c r="G487" s="182"/>
      <c r="M487" s="178" t="s">
        <v>419</v>
      </c>
      <c r="O487" s="170"/>
    </row>
    <row r="488" spans="1:104" ht="12.75">
      <c r="A488" s="171">
        <v>102</v>
      </c>
      <c r="B488" s="172" t="s">
        <v>474</v>
      </c>
      <c r="C488" s="173" t="s">
        <v>475</v>
      </c>
      <c r="D488" s="174" t="s">
        <v>86</v>
      </c>
      <c r="E488" s="175">
        <v>2029.1595</v>
      </c>
      <c r="F488" s="175">
        <v>0</v>
      </c>
      <c r="G488" s="176">
        <f>E488*F488</f>
        <v>0</v>
      </c>
      <c r="O488" s="170">
        <v>2</v>
      </c>
      <c r="AA488" s="146">
        <v>1</v>
      </c>
      <c r="AB488" s="146">
        <v>7</v>
      </c>
      <c r="AC488" s="146">
        <v>7</v>
      </c>
      <c r="AZ488" s="146">
        <v>2</v>
      </c>
      <c r="BA488" s="146">
        <f>IF(AZ488=1,G488,0)</f>
        <v>0</v>
      </c>
      <c r="BB488" s="146">
        <f>IF(AZ488=2,G488,0)</f>
        <v>0</v>
      </c>
      <c r="BC488" s="146">
        <f>IF(AZ488=3,G488,0)</f>
        <v>0</v>
      </c>
      <c r="BD488" s="146">
        <f>IF(AZ488=4,G488,0)</f>
        <v>0</v>
      </c>
      <c r="BE488" s="146">
        <f>IF(AZ488=5,G488,0)</f>
        <v>0</v>
      </c>
      <c r="CA488" s="170">
        <v>1</v>
      </c>
      <c r="CB488" s="170">
        <v>7</v>
      </c>
      <c r="CZ488" s="146">
        <v>0.00029</v>
      </c>
    </row>
    <row r="489" spans="1:104" ht="12.75">
      <c r="A489" s="171">
        <v>103</v>
      </c>
      <c r="B489" s="172" t="s">
        <v>476</v>
      </c>
      <c r="C489" s="173" t="s">
        <v>477</v>
      </c>
      <c r="D489" s="174" t="s">
        <v>86</v>
      </c>
      <c r="E489" s="175">
        <v>1984.9752</v>
      </c>
      <c r="F489" s="175">
        <v>0</v>
      </c>
      <c r="G489" s="176">
        <f>E489*F489</f>
        <v>0</v>
      </c>
      <c r="O489" s="170">
        <v>2</v>
      </c>
      <c r="AA489" s="146">
        <v>1</v>
      </c>
      <c r="AB489" s="146">
        <v>7</v>
      </c>
      <c r="AC489" s="146">
        <v>7</v>
      </c>
      <c r="AZ489" s="146">
        <v>2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0">
        <v>1</v>
      </c>
      <c r="CB489" s="170">
        <v>7</v>
      </c>
      <c r="CZ489" s="146">
        <v>0</v>
      </c>
    </row>
    <row r="490" spans="1:104" ht="12.75">
      <c r="A490" s="171">
        <v>104</v>
      </c>
      <c r="B490" s="172" t="s">
        <v>478</v>
      </c>
      <c r="C490" s="173" t="s">
        <v>479</v>
      </c>
      <c r="D490" s="174" t="s">
        <v>86</v>
      </c>
      <c r="E490" s="175">
        <v>1984.9752</v>
      </c>
      <c r="F490" s="175">
        <v>0</v>
      </c>
      <c r="G490" s="176">
        <f>E490*F490</f>
        <v>0</v>
      </c>
      <c r="O490" s="170">
        <v>2</v>
      </c>
      <c r="AA490" s="146">
        <v>1</v>
      </c>
      <c r="AB490" s="146">
        <v>7</v>
      </c>
      <c r="AC490" s="146">
        <v>7</v>
      </c>
      <c r="AZ490" s="146">
        <v>2</v>
      </c>
      <c r="BA490" s="146">
        <f>IF(AZ490=1,G490,0)</f>
        <v>0</v>
      </c>
      <c r="BB490" s="146">
        <f>IF(AZ490=2,G490,0)</f>
        <v>0</v>
      </c>
      <c r="BC490" s="146">
        <f>IF(AZ490=3,G490,0)</f>
        <v>0</v>
      </c>
      <c r="BD490" s="146">
        <f>IF(AZ490=4,G490,0)</f>
        <v>0</v>
      </c>
      <c r="BE490" s="146">
        <f>IF(AZ490=5,G490,0)</f>
        <v>0</v>
      </c>
      <c r="CA490" s="170">
        <v>1</v>
      </c>
      <c r="CB490" s="170">
        <v>7</v>
      </c>
      <c r="CZ490" s="146">
        <v>0</v>
      </c>
    </row>
    <row r="491" spans="1:57" ht="12.75">
      <c r="A491" s="183"/>
      <c r="B491" s="184" t="s">
        <v>75</v>
      </c>
      <c r="C491" s="185" t="str">
        <f>CONCATENATE(B461," ",C461)</f>
        <v>784 Malby</v>
      </c>
      <c r="D491" s="186"/>
      <c r="E491" s="187"/>
      <c r="F491" s="188"/>
      <c r="G491" s="189">
        <f>SUM(G461:G490)</f>
        <v>0</v>
      </c>
      <c r="O491" s="170">
        <v>4</v>
      </c>
      <c r="BA491" s="190">
        <f>SUM(BA461:BA490)</f>
        <v>0</v>
      </c>
      <c r="BB491" s="190">
        <f>SUM(BB461:BB490)</f>
        <v>0</v>
      </c>
      <c r="BC491" s="190">
        <f>SUM(BC461:BC490)</f>
        <v>0</v>
      </c>
      <c r="BD491" s="190">
        <f>SUM(BD461:BD490)</f>
        <v>0</v>
      </c>
      <c r="BE491" s="190">
        <f>SUM(BE461:BE490)</f>
        <v>0</v>
      </c>
    </row>
    <row r="492" spans="1:15" ht="12.75">
      <c r="A492" s="163" t="s">
        <v>73</v>
      </c>
      <c r="B492" s="164" t="s">
        <v>480</v>
      </c>
      <c r="C492" s="165" t="s">
        <v>481</v>
      </c>
      <c r="D492" s="166"/>
      <c r="E492" s="167"/>
      <c r="F492" s="167"/>
      <c r="G492" s="168"/>
      <c r="H492" s="169"/>
      <c r="I492" s="169"/>
      <c r="O492" s="170">
        <v>1</v>
      </c>
    </row>
    <row r="493" spans="1:104" ht="22.5">
      <c r="A493" s="171">
        <v>105</v>
      </c>
      <c r="B493" s="172" t="s">
        <v>482</v>
      </c>
      <c r="C493" s="173" t="s">
        <v>483</v>
      </c>
      <c r="D493" s="174" t="s">
        <v>194</v>
      </c>
      <c r="E493" s="175">
        <v>1</v>
      </c>
      <c r="F493" s="175">
        <f>Elektro!J57</f>
        <v>0</v>
      </c>
      <c r="G493" s="176">
        <f>E493*F493</f>
        <v>0</v>
      </c>
      <c r="O493" s="170">
        <v>2</v>
      </c>
      <c r="AA493" s="146">
        <v>12</v>
      </c>
      <c r="AB493" s="146">
        <v>0</v>
      </c>
      <c r="AC493" s="146">
        <v>15</v>
      </c>
      <c r="AZ493" s="146">
        <v>4</v>
      </c>
      <c r="BA493" s="146">
        <f>IF(AZ493=1,G493,0)</f>
        <v>0</v>
      </c>
      <c r="BB493" s="146">
        <f>IF(AZ493=2,G493,0)</f>
        <v>0</v>
      </c>
      <c r="BC493" s="146">
        <f>IF(AZ493=3,G493,0)</f>
        <v>0</v>
      </c>
      <c r="BD493" s="146">
        <f>IF(AZ493=4,G493,0)</f>
        <v>0</v>
      </c>
      <c r="BE493" s="146">
        <f>IF(AZ493=5,G493,0)</f>
        <v>0</v>
      </c>
      <c r="CA493" s="170">
        <v>12</v>
      </c>
      <c r="CB493" s="170">
        <v>0</v>
      </c>
      <c r="CZ493" s="146">
        <v>0</v>
      </c>
    </row>
    <row r="494" spans="1:104" ht="12.75">
      <c r="A494" s="171">
        <v>106</v>
      </c>
      <c r="B494" s="172" t="s">
        <v>484</v>
      </c>
      <c r="C494" s="173" t="s">
        <v>297</v>
      </c>
      <c r="D494" s="174" t="s">
        <v>62</v>
      </c>
      <c r="E494" s="175">
        <v>5</v>
      </c>
      <c r="F494" s="175">
        <v>0</v>
      </c>
      <c r="G494" s="176">
        <f>E494*F494</f>
        <v>0</v>
      </c>
      <c r="O494" s="170">
        <v>2</v>
      </c>
      <c r="AA494" s="146">
        <v>12</v>
      </c>
      <c r="AB494" s="146">
        <v>0</v>
      </c>
      <c r="AC494" s="146">
        <v>116</v>
      </c>
      <c r="AZ494" s="146">
        <v>4</v>
      </c>
      <c r="BA494" s="146">
        <f>IF(AZ494=1,G494,0)</f>
        <v>0</v>
      </c>
      <c r="BB494" s="146">
        <f>IF(AZ494=2,G494,0)</f>
        <v>0</v>
      </c>
      <c r="BC494" s="146">
        <f>IF(AZ494=3,G494,0)</f>
        <v>0</v>
      </c>
      <c r="BD494" s="146">
        <f>IF(AZ494=4,G494,0)</f>
        <v>0</v>
      </c>
      <c r="BE494" s="146">
        <f>IF(AZ494=5,G494,0)</f>
        <v>0</v>
      </c>
      <c r="CA494" s="170">
        <v>12</v>
      </c>
      <c r="CB494" s="170">
        <v>0</v>
      </c>
      <c r="CZ494" s="146">
        <v>0</v>
      </c>
    </row>
    <row r="495" spans="1:57" ht="12.75">
      <c r="A495" s="183"/>
      <c r="B495" s="184" t="s">
        <v>75</v>
      </c>
      <c r="C495" s="185" t="str">
        <f>CONCATENATE(B492," ",C492)</f>
        <v>M21 Elektromontáže</v>
      </c>
      <c r="D495" s="186"/>
      <c r="E495" s="187"/>
      <c r="F495" s="188"/>
      <c r="G495" s="189">
        <f>SUM(G492:G494)</f>
        <v>0</v>
      </c>
      <c r="O495" s="170">
        <v>4</v>
      </c>
      <c r="BA495" s="190">
        <f>SUM(BA492:BA494)</f>
        <v>0</v>
      </c>
      <c r="BB495" s="190">
        <f>SUM(BB492:BB494)</f>
        <v>0</v>
      </c>
      <c r="BC495" s="190">
        <f>SUM(BC492:BC494)</f>
        <v>0</v>
      </c>
      <c r="BD495" s="190">
        <f>SUM(BD492:BD494)</f>
        <v>0</v>
      </c>
      <c r="BE495" s="190">
        <f>SUM(BE492:BE494)</f>
        <v>0</v>
      </c>
    </row>
    <row r="496" spans="1:15" ht="12.75">
      <c r="A496" s="163" t="s">
        <v>73</v>
      </c>
      <c r="B496" s="164" t="s">
        <v>485</v>
      </c>
      <c r="C496" s="165" t="s">
        <v>486</v>
      </c>
      <c r="D496" s="166"/>
      <c r="E496" s="167"/>
      <c r="F496" s="167"/>
      <c r="G496" s="168"/>
      <c r="H496" s="169"/>
      <c r="I496" s="169"/>
      <c r="O496" s="170">
        <v>1</v>
      </c>
    </row>
    <row r="497" spans="1:104" ht="12.75">
      <c r="A497" s="171">
        <v>107</v>
      </c>
      <c r="B497" s="172" t="s">
        <v>487</v>
      </c>
      <c r="C497" s="173" t="s">
        <v>488</v>
      </c>
      <c r="D497" s="174" t="s">
        <v>256</v>
      </c>
      <c r="E497" s="175">
        <v>27.0313536</v>
      </c>
      <c r="F497" s="175">
        <v>0</v>
      </c>
      <c r="G497" s="176">
        <f aca="true" t="shared" si="18" ref="G497:G505">E497*F497</f>
        <v>0</v>
      </c>
      <c r="O497" s="170">
        <v>2</v>
      </c>
      <c r="AA497" s="146">
        <v>8</v>
      </c>
      <c r="AB497" s="146">
        <v>0</v>
      </c>
      <c r="AC497" s="146">
        <v>3</v>
      </c>
      <c r="AZ497" s="146">
        <v>1</v>
      </c>
      <c r="BA497" s="146">
        <f aca="true" t="shared" si="19" ref="BA497:BA505">IF(AZ497=1,G497,0)</f>
        <v>0</v>
      </c>
      <c r="BB497" s="146">
        <f aca="true" t="shared" si="20" ref="BB497:BB505">IF(AZ497=2,G497,0)</f>
        <v>0</v>
      </c>
      <c r="BC497" s="146">
        <f aca="true" t="shared" si="21" ref="BC497:BC505">IF(AZ497=3,G497,0)</f>
        <v>0</v>
      </c>
      <c r="BD497" s="146">
        <f aca="true" t="shared" si="22" ref="BD497:BD505">IF(AZ497=4,G497,0)</f>
        <v>0</v>
      </c>
      <c r="BE497" s="146">
        <f aca="true" t="shared" si="23" ref="BE497:BE505">IF(AZ497=5,G497,0)</f>
        <v>0</v>
      </c>
      <c r="CA497" s="170">
        <v>8</v>
      </c>
      <c r="CB497" s="170">
        <v>0</v>
      </c>
      <c r="CZ497" s="146">
        <v>0</v>
      </c>
    </row>
    <row r="498" spans="1:104" ht="12.75">
      <c r="A498" s="171">
        <v>108</v>
      </c>
      <c r="B498" s="172" t="s">
        <v>489</v>
      </c>
      <c r="C498" s="173" t="s">
        <v>490</v>
      </c>
      <c r="D498" s="174" t="s">
        <v>256</v>
      </c>
      <c r="E498" s="175">
        <v>189.2194752</v>
      </c>
      <c r="F498" s="175">
        <v>0</v>
      </c>
      <c r="G498" s="176">
        <f t="shared" si="18"/>
        <v>0</v>
      </c>
      <c r="O498" s="170">
        <v>2</v>
      </c>
      <c r="AA498" s="146">
        <v>8</v>
      </c>
      <c r="AB498" s="146">
        <v>0</v>
      </c>
      <c r="AC498" s="146">
        <v>3</v>
      </c>
      <c r="AZ498" s="146">
        <v>1</v>
      </c>
      <c r="BA498" s="146">
        <f t="shared" si="19"/>
        <v>0</v>
      </c>
      <c r="BB498" s="146">
        <f t="shared" si="20"/>
        <v>0</v>
      </c>
      <c r="BC498" s="146">
        <f t="shared" si="21"/>
        <v>0</v>
      </c>
      <c r="BD498" s="146">
        <f t="shared" si="22"/>
        <v>0</v>
      </c>
      <c r="BE498" s="146">
        <f t="shared" si="23"/>
        <v>0</v>
      </c>
      <c r="CA498" s="170">
        <v>8</v>
      </c>
      <c r="CB498" s="170">
        <v>0</v>
      </c>
      <c r="CZ498" s="146">
        <v>0</v>
      </c>
    </row>
    <row r="499" spans="1:104" ht="12.75">
      <c r="A499" s="171">
        <v>109</v>
      </c>
      <c r="B499" s="172" t="s">
        <v>491</v>
      </c>
      <c r="C499" s="173" t="s">
        <v>492</v>
      </c>
      <c r="D499" s="174" t="s">
        <v>256</v>
      </c>
      <c r="E499" s="175">
        <v>27.0313536</v>
      </c>
      <c r="F499" s="175">
        <v>0</v>
      </c>
      <c r="G499" s="176">
        <f t="shared" si="18"/>
        <v>0</v>
      </c>
      <c r="O499" s="170">
        <v>2</v>
      </c>
      <c r="AA499" s="146">
        <v>8</v>
      </c>
      <c r="AB499" s="146">
        <v>0</v>
      </c>
      <c r="AC499" s="146">
        <v>3</v>
      </c>
      <c r="AZ499" s="146">
        <v>1</v>
      </c>
      <c r="BA499" s="146">
        <f t="shared" si="19"/>
        <v>0</v>
      </c>
      <c r="BB499" s="146">
        <f t="shared" si="20"/>
        <v>0</v>
      </c>
      <c r="BC499" s="146">
        <f t="shared" si="21"/>
        <v>0</v>
      </c>
      <c r="BD499" s="146">
        <f t="shared" si="22"/>
        <v>0</v>
      </c>
      <c r="BE499" s="146">
        <f t="shared" si="23"/>
        <v>0</v>
      </c>
      <c r="CA499" s="170">
        <v>8</v>
      </c>
      <c r="CB499" s="170">
        <v>0</v>
      </c>
      <c r="CZ499" s="146">
        <v>0</v>
      </c>
    </row>
    <row r="500" spans="1:104" ht="12.75">
      <c r="A500" s="171">
        <v>110</v>
      </c>
      <c r="B500" s="172" t="s">
        <v>493</v>
      </c>
      <c r="C500" s="173" t="s">
        <v>494</v>
      </c>
      <c r="D500" s="174" t="s">
        <v>256</v>
      </c>
      <c r="E500" s="175">
        <v>513.5957184</v>
      </c>
      <c r="F500" s="175">
        <v>0</v>
      </c>
      <c r="G500" s="176">
        <f t="shared" si="18"/>
        <v>0</v>
      </c>
      <c r="O500" s="170">
        <v>2</v>
      </c>
      <c r="AA500" s="146">
        <v>8</v>
      </c>
      <c r="AB500" s="146">
        <v>0</v>
      </c>
      <c r="AC500" s="146">
        <v>3</v>
      </c>
      <c r="AZ500" s="146">
        <v>1</v>
      </c>
      <c r="BA500" s="146">
        <f t="shared" si="19"/>
        <v>0</v>
      </c>
      <c r="BB500" s="146">
        <f t="shared" si="20"/>
        <v>0</v>
      </c>
      <c r="BC500" s="146">
        <f t="shared" si="21"/>
        <v>0</v>
      </c>
      <c r="BD500" s="146">
        <f t="shared" si="22"/>
        <v>0</v>
      </c>
      <c r="BE500" s="146">
        <f t="shared" si="23"/>
        <v>0</v>
      </c>
      <c r="CA500" s="170">
        <v>8</v>
      </c>
      <c r="CB500" s="170">
        <v>0</v>
      </c>
      <c r="CZ500" s="146">
        <v>0</v>
      </c>
    </row>
    <row r="501" spans="1:104" ht="12.75">
      <c r="A501" s="171">
        <v>111</v>
      </c>
      <c r="B501" s="172" t="s">
        <v>495</v>
      </c>
      <c r="C501" s="173" t="s">
        <v>496</v>
      </c>
      <c r="D501" s="174" t="s">
        <v>256</v>
      </c>
      <c r="E501" s="175">
        <v>27.0313536</v>
      </c>
      <c r="F501" s="175">
        <v>0</v>
      </c>
      <c r="G501" s="176">
        <f t="shared" si="18"/>
        <v>0</v>
      </c>
      <c r="O501" s="170">
        <v>2</v>
      </c>
      <c r="AA501" s="146">
        <v>8</v>
      </c>
      <c r="AB501" s="146">
        <v>0</v>
      </c>
      <c r="AC501" s="146">
        <v>3</v>
      </c>
      <c r="AZ501" s="146">
        <v>1</v>
      </c>
      <c r="BA501" s="146">
        <f t="shared" si="19"/>
        <v>0</v>
      </c>
      <c r="BB501" s="146">
        <f t="shared" si="20"/>
        <v>0</v>
      </c>
      <c r="BC501" s="146">
        <f t="shared" si="21"/>
        <v>0</v>
      </c>
      <c r="BD501" s="146">
        <f t="shared" si="22"/>
        <v>0</v>
      </c>
      <c r="BE501" s="146">
        <f t="shared" si="23"/>
        <v>0</v>
      </c>
      <c r="CA501" s="170">
        <v>8</v>
      </c>
      <c r="CB501" s="170">
        <v>0</v>
      </c>
      <c r="CZ501" s="146">
        <v>0</v>
      </c>
    </row>
    <row r="502" spans="1:104" ht="12.75">
      <c r="A502" s="171">
        <v>112</v>
      </c>
      <c r="B502" s="172" t="s">
        <v>497</v>
      </c>
      <c r="C502" s="173" t="s">
        <v>498</v>
      </c>
      <c r="D502" s="174" t="s">
        <v>256</v>
      </c>
      <c r="E502" s="175">
        <v>108.1254144</v>
      </c>
      <c r="F502" s="175">
        <v>0</v>
      </c>
      <c r="G502" s="176">
        <f t="shared" si="18"/>
        <v>0</v>
      </c>
      <c r="O502" s="170">
        <v>2</v>
      </c>
      <c r="AA502" s="146">
        <v>8</v>
      </c>
      <c r="AB502" s="146">
        <v>0</v>
      </c>
      <c r="AC502" s="146">
        <v>3</v>
      </c>
      <c r="AZ502" s="146">
        <v>1</v>
      </c>
      <c r="BA502" s="146">
        <f t="shared" si="19"/>
        <v>0</v>
      </c>
      <c r="BB502" s="146">
        <f t="shared" si="20"/>
        <v>0</v>
      </c>
      <c r="BC502" s="146">
        <f t="shared" si="21"/>
        <v>0</v>
      </c>
      <c r="BD502" s="146">
        <f t="shared" si="22"/>
        <v>0</v>
      </c>
      <c r="BE502" s="146">
        <f t="shared" si="23"/>
        <v>0</v>
      </c>
      <c r="CA502" s="170">
        <v>8</v>
      </c>
      <c r="CB502" s="170">
        <v>0</v>
      </c>
      <c r="CZ502" s="146">
        <v>0</v>
      </c>
    </row>
    <row r="503" spans="1:104" ht="12.75">
      <c r="A503" s="171">
        <v>113</v>
      </c>
      <c r="B503" s="172" t="s">
        <v>499</v>
      </c>
      <c r="C503" s="173" t="s">
        <v>500</v>
      </c>
      <c r="D503" s="174" t="s">
        <v>256</v>
      </c>
      <c r="E503" s="175">
        <v>27.0313536</v>
      </c>
      <c r="F503" s="175">
        <v>0</v>
      </c>
      <c r="G503" s="176">
        <f t="shared" si="18"/>
        <v>0</v>
      </c>
      <c r="O503" s="170">
        <v>2</v>
      </c>
      <c r="AA503" s="146">
        <v>8</v>
      </c>
      <c r="AB503" s="146">
        <v>0</v>
      </c>
      <c r="AC503" s="146">
        <v>3</v>
      </c>
      <c r="AZ503" s="146">
        <v>1</v>
      </c>
      <c r="BA503" s="146">
        <f t="shared" si="19"/>
        <v>0</v>
      </c>
      <c r="BB503" s="146">
        <f t="shared" si="20"/>
        <v>0</v>
      </c>
      <c r="BC503" s="146">
        <f t="shared" si="21"/>
        <v>0</v>
      </c>
      <c r="BD503" s="146">
        <f t="shared" si="22"/>
        <v>0</v>
      </c>
      <c r="BE503" s="146">
        <f t="shared" si="23"/>
        <v>0</v>
      </c>
      <c r="CA503" s="170">
        <v>8</v>
      </c>
      <c r="CB503" s="170">
        <v>0</v>
      </c>
      <c r="CZ503" s="146">
        <v>0</v>
      </c>
    </row>
    <row r="504" spans="1:104" ht="12.75">
      <c r="A504" s="171">
        <v>114</v>
      </c>
      <c r="B504" s="172" t="s">
        <v>501</v>
      </c>
      <c r="C504" s="173" t="s">
        <v>502</v>
      </c>
      <c r="D504" s="174" t="s">
        <v>256</v>
      </c>
      <c r="E504" s="175">
        <v>27.0313536</v>
      </c>
      <c r="F504" s="175">
        <v>0</v>
      </c>
      <c r="G504" s="176">
        <f t="shared" si="18"/>
        <v>0</v>
      </c>
      <c r="O504" s="170">
        <v>2</v>
      </c>
      <c r="AA504" s="146">
        <v>8</v>
      </c>
      <c r="AB504" s="146">
        <v>0</v>
      </c>
      <c r="AC504" s="146">
        <v>3</v>
      </c>
      <c r="AZ504" s="146">
        <v>1</v>
      </c>
      <c r="BA504" s="146">
        <f t="shared" si="19"/>
        <v>0</v>
      </c>
      <c r="BB504" s="146">
        <f t="shared" si="20"/>
        <v>0</v>
      </c>
      <c r="BC504" s="146">
        <f t="shared" si="21"/>
        <v>0</v>
      </c>
      <c r="BD504" s="146">
        <f t="shared" si="22"/>
        <v>0</v>
      </c>
      <c r="BE504" s="146">
        <f t="shared" si="23"/>
        <v>0</v>
      </c>
      <c r="CA504" s="170">
        <v>8</v>
      </c>
      <c r="CB504" s="170">
        <v>0</v>
      </c>
      <c r="CZ504" s="146">
        <v>0</v>
      </c>
    </row>
    <row r="505" spans="1:104" ht="12.75">
      <c r="A505" s="171">
        <v>115</v>
      </c>
      <c r="B505" s="172" t="s">
        <v>503</v>
      </c>
      <c r="C505" s="173" t="s">
        <v>504</v>
      </c>
      <c r="D505" s="174" t="s">
        <v>256</v>
      </c>
      <c r="E505" s="175">
        <v>27.0313536</v>
      </c>
      <c r="F505" s="175">
        <v>0</v>
      </c>
      <c r="G505" s="176">
        <f t="shared" si="18"/>
        <v>0</v>
      </c>
      <c r="O505" s="170">
        <v>2</v>
      </c>
      <c r="AA505" s="146">
        <v>8</v>
      </c>
      <c r="AB505" s="146">
        <v>0</v>
      </c>
      <c r="AC505" s="146">
        <v>3</v>
      </c>
      <c r="AZ505" s="146">
        <v>1</v>
      </c>
      <c r="BA505" s="146">
        <f t="shared" si="19"/>
        <v>0</v>
      </c>
      <c r="BB505" s="146">
        <f t="shared" si="20"/>
        <v>0</v>
      </c>
      <c r="BC505" s="146">
        <f t="shared" si="21"/>
        <v>0</v>
      </c>
      <c r="BD505" s="146">
        <f t="shared" si="22"/>
        <v>0</v>
      </c>
      <c r="BE505" s="146">
        <f t="shared" si="23"/>
        <v>0</v>
      </c>
      <c r="CA505" s="170">
        <v>8</v>
      </c>
      <c r="CB505" s="170">
        <v>0</v>
      </c>
      <c r="CZ505" s="146">
        <v>0</v>
      </c>
    </row>
    <row r="506" spans="1:57" ht="12.75">
      <c r="A506" s="183"/>
      <c r="B506" s="184" t="s">
        <v>75</v>
      </c>
      <c r="C506" s="185" t="str">
        <f>CONCATENATE(B496," ",C496)</f>
        <v>D96 Přesuny suti a vybouraných hmot</v>
      </c>
      <c r="D506" s="186"/>
      <c r="E506" s="187"/>
      <c r="F506" s="188"/>
      <c r="G506" s="189">
        <f>SUM(G496:G505)</f>
        <v>0</v>
      </c>
      <c r="O506" s="170">
        <v>4</v>
      </c>
      <c r="BA506" s="190">
        <f>SUM(BA496:BA505)</f>
        <v>0</v>
      </c>
      <c r="BB506" s="190">
        <f>SUM(BB496:BB505)</f>
        <v>0</v>
      </c>
      <c r="BC506" s="190">
        <f>SUM(BC496:BC505)</f>
        <v>0</v>
      </c>
      <c r="BD506" s="190">
        <f>SUM(BD496:BD505)</f>
        <v>0</v>
      </c>
      <c r="BE506" s="190">
        <f>SUM(BE496:BE505)</f>
        <v>0</v>
      </c>
    </row>
    <row r="507" ht="12.75">
      <c r="E507" s="146"/>
    </row>
    <row r="508" ht="12.75">
      <c r="E508" s="146"/>
    </row>
    <row r="509" ht="12.75">
      <c r="E509" s="146"/>
    </row>
    <row r="510" ht="12.75">
      <c r="E510" s="146"/>
    </row>
    <row r="511" ht="12.75">
      <c r="E511" s="146"/>
    </row>
    <row r="512" ht="12.75">
      <c r="E512" s="146"/>
    </row>
    <row r="513" ht="12.75">
      <c r="E513" s="146"/>
    </row>
    <row r="514" ht="12.75">
      <c r="E514" s="146"/>
    </row>
    <row r="515" ht="12.75">
      <c r="E515" s="146"/>
    </row>
    <row r="516" ht="12.75">
      <c r="E516" s="146"/>
    </row>
    <row r="517" ht="12.75">
      <c r="E517" s="146"/>
    </row>
    <row r="518" ht="12.75">
      <c r="E518" s="146"/>
    </row>
    <row r="519" ht="12.75">
      <c r="E519" s="146"/>
    </row>
    <row r="520" ht="12.75">
      <c r="E520" s="146"/>
    </row>
    <row r="521" ht="12.75">
      <c r="E521" s="146"/>
    </row>
    <row r="522" ht="12.75">
      <c r="E522" s="146"/>
    </row>
    <row r="523" ht="12.75">
      <c r="E523" s="146"/>
    </row>
    <row r="524" ht="12.75">
      <c r="E524" s="146"/>
    </row>
    <row r="525" ht="12.75">
      <c r="E525" s="146"/>
    </row>
    <row r="526" ht="12.75">
      <c r="E526" s="146"/>
    </row>
    <row r="527" ht="12.75">
      <c r="E527" s="146"/>
    </row>
    <row r="528" ht="12.75">
      <c r="E528" s="146"/>
    </row>
    <row r="529" ht="12.75">
      <c r="E529" s="146"/>
    </row>
    <row r="530" spans="1:7" ht="12.75">
      <c r="A530" s="191"/>
      <c r="B530" s="191"/>
      <c r="C530" s="191"/>
      <c r="D530" s="191"/>
      <c r="E530" s="191"/>
      <c r="F530" s="191"/>
      <c r="G530" s="191"/>
    </row>
    <row r="531" spans="1:7" ht="12.75">
      <c r="A531" s="191"/>
      <c r="B531" s="191"/>
      <c r="C531" s="191"/>
      <c r="D531" s="191"/>
      <c r="E531" s="191"/>
      <c r="F531" s="191"/>
      <c r="G531" s="191"/>
    </row>
    <row r="532" spans="1:7" ht="12.75">
      <c r="A532" s="191"/>
      <c r="B532" s="191"/>
      <c r="C532" s="191"/>
      <c r="D532" s="191"/>
      <c r="E532" s="191"/>
      <c r="F532" s="191"/>
      <c r="G532" s="191"/>
    </row>
    <row r="533" spans="1:7" ht="12.75">
      <c r="A533" s="191"/>
      <c r="B533" s="191"/>
      <c r="C533" s="191"/>
      <c r="D533" s="191"/>
      <c r="E533" s="191"/>
      <c r="F533" s="191"/>
      <c r="G533" s="191"/>
    </row>
    <row r="534" ht="12.75">
      <c r="E534" s="146"/>
    </row>
    <row r="535" ht="12.75">
      <c r="E535" s="146"/>
    </row>
    <row r="536" ht="12.75">
      <c r="E536" s="146"/>
    </row>
    <row r="537" ht="12.75">
      <c r="E537" s="146"/>
    </row>
    <row r="538" ht="12.75">
      <c r="E538" s="146"/>
    </row>
    <row r="539" ht="12.75">
      <c r="E539" s="146"/>
    </row>
    <row r="540" ht="12.75">
      <c r="E540" s="146"/>
    </row>
    <row r="541" ht="12.75">
      <c r="E541" s="146"/>
    </row>
    <row r="542" ht="12.75">
      <c r="E542" s="146"/>
    </row>
    <row r="543" ht="12.75">
      <c r="E543" s="146"/>
    </row>
    <row r="544" ht="12.75">
      <c r="E544" s="146"/>
    </row>
    <row r="545" ht="12.75">
      <c r="E545" s="146"/>
    </row>
    <row r="546" ht="12.75">
      <c r="E546" s="146"/>
    </row>
    <row r="547" ht="12.75">
      <c r="E547" s="146"/>
    </row>
    <row r="548" ht="12.75">
      <c r="E548" s="146"/>
    </row>
    <row r="549" ht="12.75">
      <c r="E549" s="146"/>
    </row>
    <row r="550" ht="12.75">
      <c r="E550" s="146"/>
    </row>
    <row r="551" ht="12.75">
      <c r="E551" s="146"/>
    </row>
    <row r="552" ht="12.75">
      <c r="E552" s="146"/>
    </row>
    <row r="553" ht="12.75">
      <c r="E553" s="146"/>
    </row>
    <row r="554" ht="12.75">
      <c r="E554" s="146"/>
    </row>
    <row r="555" ht="12.75">
      <c r="E555" s="146"/>
    </row>
    <row r="556" ht="12.75">
      <c r="E556" s="146"/>
    </row>
    <row r="557" ht="12.75">
      <c r="E557" s="146"/>
    </row>
    <row r="558" ht="12.75">
      <c r="E558" s="146"/>
    </row>
    <row r="559" ht="12.75">
      <c r="E559" s="146"/>
    </row>
    <row r="560" ht="12.75">
      <c r="E560" s="146"/>
    </row>
    <row r="561" ht="12.75">
      <c r="E561" s="146"/>
    </row>
    <row r="562" ht="12.75">
      <c r="E562" s="146"/>
    </row>
    <row r="563" ht="12.75">
      <c r="E563" s="146"/>
    </row>
    <row r="564" ht="12.75">
      <c r="E564" s="146"/>
    </row>
    <row r="565" spans="1:2" ht="12.75">
      <c r="A565" s="192"/>
      <c r="B565" s="192"/>
    </row>
    <row r="566" spans="1:7" ht="12.75">
      <c r="A566" s="191"/>
      <c r="B566" s="191"/>
      <c r="C566" s="194"/>
      <c r="D566" s="194"/>
      <c r="E566" s="195"/>
      <c r="F566" s="194"/>
      <c r="G566" s="196"/>
    </row>
    <row r="567" spans="1:7" ht="12.75">
      <c r="A567" s="197"/>
      <c r="B567" s="197"/>
      <c r="C567" s="191"/>
      <c r="D567" s="191"/>
      <c r="E567" s="198"/>
      <c r="F567" s="191"/>
      <c r="G567" s="191"/>
    </row>
    <row r="568" spans="1:7" ht="12.75">
      <c r="A568" s="191"/>
      <c r="B568" s="191"/>
      <c r="C568" s="191"/>
      <c r="D568" s="191"/>
      <c r="E568" s="198"/>
      <c r="F568" s="191"/>
      <c r="G568" s="191"/>
    </row>
    <row r="569" spans="1:7" ht="12.75">
      <c r="A569" s="191"/>
      <c r="B569" s="191"/>
      <c r="C569" s="191"/>
      <c r="D569" s="191"/>
      <c r="E569" s="198"/>
      <c r="F569" s="191"/>
      <c r="G569" s="191"/>
    </row>
    <row r="570" spans="1:7" ht="12.75">
      <c r="A570" s="191"/>
      <c r="B570" s="191"/>
      <c r="C570" s="191"/>
      <c r="D570" s="191"/>
      <c r="E570" s="198"/>
      <c r="F570" s="191"/>
      <c r="G570" s="191"/>
    </row>
    <row r="571" spans="1:7" ht="12.75">
      <c r="A571" s="191"/>
      <c r="B571" s="191"/>
      <c r="C571" s="191"/>
      <c r="D571" s="191"/>
      <c r="E571" s="198"/>
      <c r="F571" s="191"/>
      <c r="G571" s="191"/>
    </row>
    <row r="572" spans="1:7" ht="12.75">
      <c r="A572" s="191"/>
      <c r="B572" s="191"/>
      <c r="C572" s="191"/>
      <c r="D572" s="191"/>
      <c r="E572" s="198"/>
      <c r="F572" s="191"/>
      <c r="G572" s="191"/>
    </row>
    <row r="573" spans="1:7" ht="12.75">
      <c r="A573" s="191"/>
      <c r="B573" s="191"/>
      <c r="C573" s="191"/>
      <c r="D573" s="191"/>
      <c r="E573" s="198"/>
      <c r="F573" s="191"/>
      <c r="G573" s="191"/>
    </row>
    <row r="574" spans="1:7" ht="12.75">
      <c r="A574" s="191"/>
      <c r="B574" s="191"/>
      <c r="C574" s="191"/>
      <c r="D574" s="191"/>
      <c r="E574" s="198"/>
      <c r="F574" s="191"/>
      <c r="G574" s="191"/>
    </row>
    <row r="575" spans="1:7" ht="12.75">
      <c r="A575" s="191"/>
      <c r="B575" s="191"/>
      <c r="C575" s="191"/>
      <c r="D575" s="191"/>
      <c r="E575" s="198"/>
      <c r="F575" s="191"/>
      <c r="G575" s="191"/>
    </row>
    <row r="576" spans="1:7" ht="12.75">
      <c r="A576" s="191"/>
      <c r="B576" s="191"/>
      <c r="C576" s="191"/>
      <c r="D576" s="191"/>
      <c r="E576" s="198"/>
      <c r="F576" s="191"/>
      <c r="G576" s="191"/>
    </row>
    <row r="577" spans="1:7" ht="12.75">
      <c r="A577" s="191"/>
      <c r="B577" s="191"/>
      <c r="C577" s="191"/>
      <c r="D577" s="191"/>
      <c r="E577" s="198"/>
      <c r="F577" s="191"/>
      <c r="G577" s="191"/>
    </row>
    <row r="578" spans="1:7" ht="12.75">
      <c r="A578" s="191"/>
      <c r="B578" s="191"/>
      <c r="C578" s="191"/>
      <c r="D578" s="191"/>
      <c r="E578" s="198"/>
      <c r="F578" s="191"/>
      <c r="G578" s="191"/>
    </row>
    <row r="579" spans="1:7" ht="12.75">
      <c r="A579" s="191"/>
      <c r="B579" s="191"/>
      <c r="C579" s="191"/>
      <c r="D579" s="191"/>
      <c r="E579" s="198"/>
      <c r="F579" s="191"/>
      <c r="G579" s="191"/>
    </row>
  </sheetData>
  <mergeCells count="347">
    <mergeCell ref="C482:D482"/>
    <mergeCell ref="C483:D483"/>
    <mergeCell ref="C484:D484"/>
    <mergeCell ref="C485:D485"/>
    <mergeCell ref="C486:D486"/>
    <mergeCell ref="C487:D487"/>
    <mergeCell ref="C476:D476"/>
    <mergeCell ref="C477:D477"/>
    <mergeCell ref="C478:D478"/>
    <mergeCell ref="C479:D479"/>
    <mergeCell ref="C480:D480"/>
    <mergeCell ref="C481:D481"/>
    <mergeCell ref="C452:D452"/>
    <mergeCell ref="C457:D457"/>
    <mergeCell ref="C458:D458"/>
    <mergeCell ref="C472:D472"/>
    <mergeCell ref="C473:D473"/>
    <mergeCell ref="C474:D474"/>
    <mergeCell ref="C475:D475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26:D426"/>
    <mergeCell ref="C428:D428"/>
    <mergeCell ref="C433:D433"/>
    <mergeCell ref="C434:D434"/>
    <mergeCell ref="C436:D436"/>
    <mergeCell ref="C437:D437"/>
    <mergeCell ref="C438:D438"/>
    <mergeCell ref="C419:D419"/>
    <mergeCell ref="C420:D420"/>
    <mergeCell ref="C421:D421"/>
    <mergeCell ref="C422:D422"/>
    <mergeCell ref="C423:D423"/>
    <mergeCell ref="C424:D424"/>
    <mergeCell ref="C412:D412"/>
    <mergeCell ref="C413:D413"/>
    <mergeCell ref="C414:D414"/>
    <mergeCell ref="C415:D415"/>
    <mergeCell ref="C416:D416"/>
    <mergeCell ref="C417:D417"/>
    <mergeCell ref="C405:D405"/>
    <mergeCell ref="C406:D406"/>
    <mergeCell ref="C407:D407"/>
    <mergeCell ref="C408:D408"/>
    <mergeCell ref="C409:D409"/>
    <mergeCell ref="C411:D411"/>
    <mergeCell ref="C399:D399"/>
    <mergeCell ref="C400:D400"/>
    <mergeCell ref="C401:D401"/>
    <mergeCell ref="C402:D402"/>
    <mergeCell ref="C403:D403"/>
    <mergeCell ref="C404:D404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78:D378"/>
    <mergeCell ref="C384:D384"/>
    <mergeCell ref="C385:D385"/>
    <mergeCell ref="C386:D386"/>
    <mergeCell ref="C369:D369"/>
    <mergeCell ref="C371:D371"/>
    <mergeCell ref="C372:D372"/>
    <mergeCell ref="C374:D374"/>
    <mergeCell ref="C375:D375"/>
    <mergeCell ref="C377:D377"/>
    <mergeCell ref="C360:D360"/>
    <mergeCell ref="C362:D362"/>
    <mergeCell ref="C363:D363"/>
    <mergeCell ref="C365:D365"/>
    <mergeCell ref="C366:D366"/>
    <mergeCell ref="C368:D368"/>
    <mergeCell ref="C345:D345"/>
    <mergeCell ref="C347:D347"/>
    <mergeCell ref="C348:D348"/>
    <mergeCell ref="C350:D350"/>
    <mergeCell ref="C351:D351"/>
    <mergeCell ref="C358:D358"/>
    <mergeCell ref="C336:D336"/>
    <mergeCell ref="C338:D338"/>
    <mergeCell ref="C340:D340"/>
    <mergeCell ref="C342:D342"/>
    <mergeCell ref="C343:D343"/>
    <mergeCell ref="C344:D344"/>
    <mergeCell ref="C328:D328"/>
    <mergeCell ref="C330:D330"/>
    <mergeCell ref="C331:D331"/>
    <mergeCell ref="C332:D332"/>
    <mergeCell ref="C333:D333"/>
    <mergeCell ref="C335:D335"/>
    <mergeCell ref="C322:D322"/>
    <mergeCell ref="C323:D323"/>
    <mergeCell ref="C324:D324"/>
    <mergeCell ref="C325:D325"/>
    <mergeCell ref="C326:D326"/>
    <mergeCell ref="C327:D327"/>
    <mergeCell ref="C300:D300"/>
    <mergeCell ref="C313:D313"/>
    <mergeCell ref="C314:D314"/>
    <mergeCell ref="C315:D315"/>
    <mergeCell ref="C316:D316"/>
    <mergeCell ref="C318:D318"/>
    <mergeCell ref="C320:D320"/>
    <mergeCell ref="C321:D321"/>
    <mergeCell ref="C293:D293"/>
    <mergeCell ref="C294:D294"/>
    <mergeCell ref="C295:D295"/>
    <mergeCell ref="C296:D296"/>
    <mergeCell ref="C297:D297"/>
    <mergeCell ref="C299:D299"/>
    <mergeCell ref="C287:D287"/>
    <mergeCell ref="C288:D288"/>
    <mergeCell ref="C289:D289"/>
    <mergeCell ref="C290:D290"/>
    <mergeCell ref="C291:D291"/>
    <mergeCell ref="C292:D292"/>
    <mergeCell ref="C273:D273"/>
    <mergeCell ref="C282:D282"/>
    <mergeCell ref="C283:D283"/>
    <mergeCell ref="C284:D284"/>
    <mergeCell ref="C285:D285"/>
    <mergeCell ref="C286:D286"/>
    <mergeCell ref="C265:D265"/>
    <mergeCell ref="C266:D266"/>
    <mergeCell ref="C268:D268"/>
    <mergeCell ref="C269:D269"/>
    <mergeCell ref="C270:D270"/>
    <mergeCell ref="C272:D272"/>
    <mergeCell ref="C259:D259"/>
    <mergeCell ref="C260:D260"/>
    <mergeCell ref="C261:D261"/>
    <mergeCell ref="C262:D262"/>
    <mergeCell ref="C263:D263"/>
    <mergeCell ref="C264:D264"/>
    <mergeCell ref="C252:D252"/>
    <mergeCell ref="C253:D253"/>
    <mergeCell ref="C254:D254"/>
    <mergeCell ref="C255:D255"/>
    <mergeCell ref="C257:D257"/>
    <mergeCell ref="C258:D258"/>
    <mergeCell ref="C245:D245"/>
    <mergeCell ref="C246:D246"/>
    <mergeCell ref="C247:D247"/>
    <mergeCell ref="C248:D248"/>
    <mergeCell ref="C249:D249"/>
    <mergeCell ref="C250:D250"/>
    <mergeCell ref="C238:D238"/>
    <mergeCell ref="C239:D239"/>
    <mergeCell ref="C241:D241"/>
    <mergeCell ref="C242:D242"/>
    <mergeCell ref="C243:D243"/>
    <mergeCell ref="C244:D244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13:D213"/>
    <mergeCell ref="C215:D215"/>
    <mergeCell ref="C216:D216"/>
    <mergeCell ref="C217:D217"/>
    <mergeCell ref="C218:D218"/>
    <mergeCell ref="C219:D219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88:D188"/>
    <mergeCell ref="C190:D190"/>
    <mergeCell ref="C191:D191"/>
    <mergeCell ref="C195:D195"/>
    <mergeCell ref="C196:D196"/>
    <mergeCell ref="C197:D197"/>
    <mergeCell ref="C199:D199"/>
    <mergeCell ref="C200:D200"/>
    <mergeCell ref="C181:D181"/>
    <mergeCell ref="C182:D182"/>
    <mergeCell ref="C183:D183"/>
    <mergeCell ref="C185:D185"/>
    <mergeCell ref="C186:D186"/>
    <mergeCell ref="C187:D187"/>
    <mergeCell ref="C173:D173"/>
    <mergeCell ref="C174:D174"/>
    <mergeCell ref="C175:D175"/>
    <mergeCell ref="C177:D177"/>
    <mergeCell ref="C178:D178"/>
    <mergeCell ref="C179:D179"/>
    <mergeCell ref="C166:D166"/>
    <mergeCell ref="C168:D168"/>
    <mergeCell ref="C169:D169"/>
    <mergeCell ref="C170:D170"/>
    <mergeCell ref="C171:D171"/>
    <mergeCell ref="C172:D172"/>
    <mergeCell ref="C157:D157"/>
    <mergeCell ref="C158:D158"/>
    <mergeCell ref="C159:D159"/>
    <mergeCell ref="C160:D160"/>
    <mergeCell ref="C161:D161"/>
    <mergeCell ref="C162:D162"/>
    <mergeCell ref="C164:D164"/>
    <mergeCell ref="C165:D165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26:D126"/>
    <mergeCell ref="C127:D127"/>
    <mergeCell ref="C131:D131"/>
    <mergeCell ref="C132:D132"/>
    <mergeCell ref="C134:D134"/>
    <mergeCell ref="C135:D135"/>
    <mergeCell ref="C115:D115"/>
    <mergeCell ref="C116:D116"/>
    <mergeCell ref="C117:D117"/>
    <mergeCell ref="C118:D118"/>
    <mergeCell ref="C108:D108"/>
    <mergeCell ref="C109:D109"/>
    <mergeCell ref="C110:D110"/>
    <mergeCell ref="C112:D112"/>
    <mergeCell ref="C113:D113"/>
    <mergeCell ref="C114:D114"/>
    <mergeCell ref="C101:D101"/>
    <mergeCell ref="C102:D102"/>
    <mergeCell ref="C103:D103"/>
    <mergeCell ref="C104:D104"/>
    <mergeCell ref="C105:D105"/>
    <mergeCell ref="C107:D107"/>
    <mergeCell ref="C95:D95"/>
    <mergeCell ref="C96:D96"/>
    <mergeCell ref="C97:D97"/>
    <mergeCell ref="C98:D98"/>
    <mergeCell ref="C99:D99"/>
    <mergeCell ref="C100:D100"/>
    <mergeCell ref="C83:D83"/>
    <mergeCell ref="C87:D87"/>
    <mergeCell ref="C88:D88"/>
    <mergeCell ref="C89:D89"/>
    <mergeCell ref="C90:D90"/>
    <mergeCell ref="C91:D91"/>
    <mergeCell ref="C93:D93"/>
    <mergeCell ref="C94:D94"/>
    <mergeCell ref="C76:D76"/>
    <mergeCell ref="C78:D78"/>
    <mergeCell ref="C79:D79"/>
    <mergeCell ref="C80:D80"/>
    <mergeCell ref="C81:D81"/>
    <mergeCell ref="C82:D82"/>
    <mergeCell ref="C70:D70"/>
    <mergeCell ref="C71:D71"/>
    <mergeCell ref="C72:D72"/>
    <mergeCell ref="C73:D73"/>
    <mergeCell ref="C74:D74"/>
    <mergeCell ref="C75:D75"/>
    <mergeCell ref="C63:D63"/>
    <mergeCell ref="C65:D65"/>
    <mergeCell ref="C66:D66"/>
    <mergeCell ref="C67:D67"/>
    <mergeCell ref="C68:D68"/>
    <mergeCell ref="C69:D69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3:D43"/>
    <mergeCell ref="C45:D45"/>
    <mergeCell ref="C46:D46"/>
    <mergeCell ref="C47:D47"/>
    <mergeCell ref="C49:D49"/>
    <mergeCell ref="C50:D50"/>
    <mergeCell ref="C31:D31"/>
    <mergeCell ref="C35:D35"/>
    <mergeCell ref="C36:D36"/>
    <mergeCell ref="C37:D37"/>
    <mergeCell ref="C38:D38"/>
    <mergeCell ref="C39:D39"/>
    <mergeCell ref="C40:D40"/>
    <mergeCell ref="C42:D42"/>
    <mergeCell ref="C23:D23"/>
    <mergeCell ref="C24:D24"/>
    <mergeCell ref="C26:D26"/>
    <mergeCell ref="C27:D27"/>
    <mergeCell ref="C28:D28"/>
    <mergeCell ref="C30:D30"/>
    <mergeCell ref="C14:D14"/>
    <mergeCell ref="C15:D15"/>
    <mergeCell ref="C17:D17"/>
    <mergeCell ref="C18:D18"/>
    <mergeCell ref="C20:D20"/>
    <mergeCell ref="C21:D21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view="pageBreakPreview" zoomScale="115" zoomScaleSheetLayoutView="115" workbookViewId="0" topLeftCell="A6">
      <selection activeCell="C48" sqref="C48"/>
    </sheetView>
  </sheetViews>
  <sheetFormatPr defaultColWidth="11.375" defaultRowHeight="12.75"/>
  <cols>
    <col min="1" max="2" width="3.375" style="268" customWidth="1"/>
    <col min="3" max="3" width="61.875" style="268" customWidth="1"/>
    <col min="4" max="4" width="14.75390625" style="276" bestFit="1" customWidth="1"/>
    <col min="5" max="5" width="9.125" style="277" customWidth="1"/>
    <col min="6" max="6" width="9.00390625" style="277" customWidth="1"/>
    <col min="7" max="8" width="9.25390625" style="277" customWidth="1"/>
    <col min="9" max="9" width="13.25390625" style="268" bestFit="1" customWidth="1"/>
    <col min="10" max="10" width="11.375" style="268" bestFit="1" customWidth="1"/>
    <col min="11" max="256" width="11.375" style="268" customWidth="1"/>
    <col min="257" max="258" width="3.375" style="268" customWidth="1"/>
    <col min="259" max="259" width="61.875" style="268" customWidth="1"/>
    <col min="260" max="260" width="14.75390625" style="268" bestFit="1" customWidth="1"/>
    <col min="261" max="261" width="9.125" style="268" customWidth="1"/>
    <col min="262" max="262" width="9.00390625" style="268" customWidth="1"/>
    <col min="263" max="264" width="9.25390625" style="268" customWidth="1"/>
    <col min="265" max="265" width="13.25390625" style="268" bestFit="1" customWidth="1"/>
    <col min="266" max="266" width="11.375" style="268" bestFit="1" customWidth="1"/>
    <col min="267" max="512" width="11.375" style="268" customWidth="1"/>
    <col min="513" max="514" width="3.375" style="268" customWidth="1"/>
    <col min="515" max="515" width="61.875" style="268" customWidth="1"/>
    <col min="516" max="516" width="14.75390625" style="268" bestFit="1" customWidth="1"/>
    <col min="517" max="517" width="9.125" style="268" customWidth="1"/>
    <col min="518" max="518" width="9.00390625" style="268" customWidth="1"/>
    <col min="519" max="520" width="9.25390625" style="268" customWidth="1"/>
    <col min="521" max="521" width="13.25390625" style="268" bestFit="1" customWidth="1"/>
    <col min="522" max="522" width="11.375" style="268" bestFit="1" customWidth="1"/>
    <col min="523" max="768" width="11.375" style="268" customWidth="1"/>
    <col min="769" max="770" width="3.375" style="268" customWidth="1"/>
    <col min="771" max="771" width="61.875" style="268" customWidth="1"/>
    <col min="772" max="772" width="14.75390625" style="268" bestFit="1" customWidth="1"/>
    <col min="773" max="773" width="9.125" style="268" customWidth="1"/>
    <col min="774" max="774" width="9.00390625" style="268" customWidth="1"/>
    <col min="775" max="776" width="9.25390625" style="268" customWidth="1"/>
    <col min="777" max="777" width="13.25390625" style="268" bestFit="1" customWidth="1"/>
    <col min="778" max="778" width="11.375" style="268" bestFit="1" customWidth="1"/>
    <col min="779" max="1024" width="11.375" style="268" customWidth="1"/>
    <col min="1025" max="1026" width="3.375" style="268" customWidth="1"/>
    <col min="1027" max="1027" width="61.875" style="268" customWidth="1"/>
    <col min="1028" max="1028" width="14.75390625" style="268" bestFit="1" customWidth="1"/>
    <col min="1029" max="1029" width="9.125" style="268" customWidth="1"/>
    <col min="1030" max="1030" width="9.00390625" style="268" customWidth="1"/>
    <col min="1031" max="1032" width="9.25390625" style="268" customWidth="1"/>
    <col min="1033" max="1033" width="13.25390625" style="268" bestFit="1" customWidth="1"/>
    <col min="1034" max="1034" width="11.375" style="268" bestFit="1" customWidth="1"/>
    <col min="1035" max="1280" width="11.375" style="268" customWidth="1"/>
    <col min="1281" max="1282" width="3.375" style="268" customWidth="1"/>
    <col min="1283" max="1283" width="61.875" style="268" customWidth="1"/>
    <col min="1284" max="1284" width="14.75390625" style="268" bestFit="1" customWidth="1"/>
    <col min="1285" max="1285" width="9.125" style="268" customWidth="1"/>
    <col min="1286" max="1286" width="9.00390625" style="268" customWidth="1"/>
    <col min="1287" max="1288" width="9.25390625" style="268" customWidth="1"/>
    <col min="1289" max="1289" width="13.25390625" style="268" bestFit="1" customWidth="1"/>
    <col min="1290" max="1290" width="11.375" style="268" bestFit="1" customWidth="1"/>
    <col min="1291" max="1536" width="11.375" style="268" customWidth="1"/>
    <col min="1537" max="1538" width="3.375" style="268" customWidth="1"/>
    <col min="1539" max="1539" width="61.875" style="268" customWidth="1"/>
    <col min="1540" max="1540" width="14.75390625" style="268" bestFit="1" customWidth="1"/>
    <col min="1541" max="1541" width="9.125" style="268" customWidth="1"/>
    <col min="1542" max="1542" width="9.00390625" style="268" customWidth="1"/>
    <col min="1543" max="1544" width="9.25390625" style="268" customWidth="1"/>
    <col min="1545" max="1545" width="13.25390625" style="268" bestFit="1" customWidth="1"/>
    <col min="1546" max="1546" width="11.375" style="268" bestFit="1" customWidth="1"/>
    <col min="1547" max="1792" width="11.375" style="268" customWidth="1"/>
    <col min="1793" max="1794" width="3.375" style="268" customWidth="1"/>
    <col min="1795" max="1795" width="61.875" style="268" customWidth="1"/>
    <col min="1796" max="1796" width="14.75390625" style="268" bestFit="1" customWidth="1"/>
    <col min="1797" max="1797" width="9.125" style="268" customWidth="1"/>
    <col min="1798" max="1798" width="9.00390625" style="268" customWidth="1"/>
    <col min="1799" max="1800" width="9.25390625" style="268" customWidth="1"/>
    <col min="1801" max="1801" width="13.25390625" style="268" bestFit="1" customWidth="1"/>
    <col min="1802" max="1802" width="11.375" style="268" bestFit="1" customWidth="1"/>
    <col min="1803" max="2048" width="11.375" style="268" customWidth="1"/>
    <col min="2049" max="2050" width="3.375" style="268" customWidth="1"/>
    <col min="2051" max="2051" width="61.875" style="268" customWidth="1"/>
    <col min="2052" max="2052" width="14.75390625" style="268" bestFit="1" customWidth="1"/>
    <col min="2053" max="2053" width="9.125" style="268" customWidth="1"/>
    <col min="2054" max="2054" width="9.00390625" style="268" customWidth="1"/>
    <col min="2055" max="2056" width="9.25390625" style="268" customWidth="1"/>
    <col min="2057" max="2057" width="13.25390625" style="268" bestFit="1" customWidth="1"/>
    <col min="2058" max="2058" width="11.375" style="268" bestFit="1" customWidth="1"/>
    <col min="2059" max="2304" width="11.375" style="268" customWidth="1"/>
    <col min="2305" max="2306" width="3.375" style="268" customWidth="1"/>
    <col min="2307" max="2307" width="61.875" style="268" customWidth="1"/>
    <col min="2308" max="2308" width="14.75390625" style="268" bestFit="1" customWidth="1"/>
    <col min="2309" max="2309" width="9.125" style="268" customWidth="1"/>
    <col min="2310" max="2310" width="9.00390625" style="268" customWidth="1"/>
    <col min="2311" max="2312" width="9.25390625" style="268" customWidth="1"/>
    <col min="2313" max="2313" width="13.25390625" style="268" bestFit="1" customWidth="1"/>
    <col min="2314" max="2314" width="11.375" style="268" bestFit="1" customWidth="1"/>
    <col min="2315" max="2560" width="11.375" style="268" customWidth="1"/>
    <col min="2561" max="2562" width="3.375" style="268" customWidth="1"/>
    <col min="2563" max="2563" width="61.875" style="268" customWidth="1"/>
    <col min="2564" max="2564" width="14.75390625" style="268" bestFit="1" customWidth="1"/>
    <col min="2565" max="2565" width="9.125" style="268" customWidth="1"/>
    <col min="2566" max="2566" width="9.00390625" style="268" customWidth="1"/>
    <col min="2567" max="2568" width="9.25390625" style="268" customWidth="1"/>
    <col min="2569" max="2569" width="13.25390625" style="268" bestFit="1" customWidth="1"/>
    <col min="2570" max="2570" width="11.375" style="268" bestFit="1" customWidth="1"/>
    <col min="2571" max="2816" width="11.375" style="268" customWidth="1"/>
    <col min="2817" max="2818" width="3.375" style="268" customWidth="1"/>
    <col min="2819" max="2819" width="61.875" style="268" customWidth="1"/>
    <col min="2820" max="2820" width="14.75390625" style="268" bestFit="1" customWidth="1"/>
    <col min="2821" max="2821" width="9.125" style="268" customWidth="1"/>
    <col min="2822" max="2822" width="9.00390625" style="268" customWidth="1"/>
    <col min="2823" max="2824" width="9.25390625" style="268" customWidth="1"/>
    <col min="2825" max="2825" width="13.25390625" style="268" bestFit="1" customWidth="1"/>
    <col min="2826" max="2826" width="11.375" style="268" bestFit="1" customWidth="1"/>
    <col min="2827" max="3072" width="11.375" style="268" customWidth="1"/>
    <col min="3073" max="3074" width="3.375" style="268" customWidth="1"/>
    <col min="3075" max="3075" width="61.875" style="268" customWidth="1"/>
    <col min="3076" max="3076" width="14.75390625" style="268" bestFit="1" customWidth="1"/>
    <col min="3077" max="3077" width="9.125" style="268" customWidth="1"/>
    <col min="3078" max="3078" width="9.00390625" style="268" customWidth="1"/>
    <col min="3079" max="3080" width="9.25390625" style="268" customWidth="1"/>
    <col min="3081" max="3081" width="13.25390625" style="268" bestFit="1" customWidth="1"/>
    <col min="3082" max="3082" width="11.375" style="268" bestFit="1" customWidth="1"/>
    <col min="3083" max="3328" width="11.375" style="268" customWidth="1"/>
    <col min="3329" max="3330" width="3.375" style="268" customWidth="1"/>
    <col min="3331" max="3331" width="61.875" style="268" customWidth="1"/>
    <col min="3332" max="3332" width="14.75390625" style="268" bestFit="1" customWidth="1"/>
    <col min="3333" max="3333" width="9.125" style="268" customWidth="1"/>
    <col min="3334" max="3334" width="9.00390625" style="268" customWidth="1"/>
    <col min="3335" max="3336" width="9.25390625" style="268" customWidth="1"/>
    <col min="3337" max="3337" width="13.25390625" style="268" bestFit="1" customWidth="1"/>
    <col min="3338" max="3338" width="11.375" style="268" bestFit="1" customWidth="1"/>
    <col min="3339" max="3584" width="11.375" style="268" customWidth="1"/>
    <col min="3585" max="3586" width="3.375" style="268" customWidth="1"/>
    <col min="3587" max="3587" width="61.875" style="268" customWidth="1"/>
    <col min="3588" max="3588" width="14.75390625" style="268" bestFit="1" customWidth="1"/>
    <col min="3589" max="3589" width="9.125" style="268" customWidth="1"/>
    <col min="3590" max="3590" width="9.00390625" style="268" customWidth="1"/>
    <col min="3591" max="3592" width="9.25390625" style="268" customWidth="1"/>
    <col min="3593" max="3593" width="13.25390625" style="268" bestFit="1" customWidth="1"/>
    <col min="3594" max="3594" width="11.375" style="268" bestFit="1" customWidth="1"/>
    <col min="3595" max="3840" width="11.375" style="268" customWidth="1"/>
    <col min="3841" max="3842" width="3.375" style="268" customWidth="1"/>
    <col min="3843" max="3843" width="61.875" style="268" customWidth="1"/>
    <col min="3844" max="3844" width="14.75390625" style="268" bestFit="1" customWidth="1"/>
    <col min="3845" max="3845" width="9.125" style="268" customWidth="1"/>
    <col min="3846" max="3846" width="9.00390625" style="268" customWidth="1"/>
    <col min="3847" max="3848" width="9.25390625" style="268" customWidth="1"/>
    <col min="3849" max="3849" width="13.25390625" style="268" bestFit="1" customWidth="1"/>
    <col min="3850" max="3850" width="11.375" style="268" bestFit="1" customWidth="1"/>
    <col min="3851" max="4096" width="11.375" style="268" customWidth="1"/>
    <col min="4097" max="4098" width="3.375" style="268" customWidth="1"/>
    <col min="4099" max="4099" width="61.875" style="268" customWidth="1"/>
    <col min="4100" max="4100" width="14.75390625" style="268" bestFit="1" customWidth="1"/>
    <col min="4101" max="4101" width="9.125" style="268" customWidth="1"/>
    <col min="4102" max="4102" width="9.00390625" style="268" customWidth="1"/>
    <col min="4103" max="4104" width="9.25390625" style="268" customWidth="1"/>
    <col min="4105" max="4105" width="13.25390625" style="268" bestFit="1" customWidth="1"/>
    <col min="4106" max="4106" width="11.375" style="268" bestFit="1" customWidth="1"/>
    <col min="4107" max="4352" width="11.375" style="268" customWidth="1"/>
    <col min="4353" max="4354" width="3.375" style="268" customWidth="1"/>
    <col min="4355" max="4355" width="61.875" style="268" customWidth="1"/>
    <col min="4356" max="4356" width="14.75390625" style="268" bestFit="1" customWidth="1"/>
    <col min="4357" max="4357" width="9.125" style="268" customWidth="1"/>
    <col min="4358" max="4358" width="9.00390625" style="268" customWidth="1"/>
    <col min="4359" max="4360" width="9.25390625" style="268" customWidth="1"/>
    <col min="4361" max="4361" width="13.25390625" style="268" bestFit="1" customWidth="1"/>
    <col min="4362" max="4362" width="11.375" style="268" bestFit="1" customWidth="1"/>
    <col min="4363" max="4608" width="11.375" style="268" customWidth="1"/>
    <col min="4609" max="4610" width="3.375" style="268" customWidth="1"/>
    <col min="4611" max="4611" width="61.875" style="268" customWidth="1"/>
    <col min="4612" max="4612" width="14.75390625" style="268" bestFit="1" customWidth="1"/>
    <col min="4613" max="4613" width="9.125" style="268" customWidth="1"/>
    <col min="4614" max="4614" width="9.00390625" style="268" customWidth="1"/>
    <col min="4615" max="4616" width="9.25390625" style="268" customWidth="1"/>
    <col min="4617" max="4617" width="13.25390625" style="268" bestFit="1" customWidth="1"/>
    <col min="4618" max="4618" width="11.375" style="268" bestFit="1" customWidth="1"/>
    <col min="4619" max="4864" width="11.375" style="268" customWidth="1"/>
    <col min="4865" max="4866" width="3.375" style="268" customWidth="1"/>
    <col min="4867" max="4867" width="61.875" style="268" customWidth="1"/>
    <col min="4868" max="4868" width="14.75390625" style="268" bestFit="1" customWidth="1"/>
    <col min="4869" max="4869" width="9.125" style="268" customWidth="1"/>
    <col min="4870" max="4870" width="9.00390625" style="268" customWidth="1"/>
    <col min="4871" max="4872" width="9.25390625" style="268" customWidth="1"/>
    <col min="4873" max="4873" width="13.25390625" style="268" bestFit="1" customWidth="1"/>
    <col min="4874" max="4874" width="11.375" style="268" bestFit="1" customWidth="1"/>
    <col min="4875" max="5120" width="11.375" style="268" customWidth="1"/>
    <col min="5121" max="5122" width="3.375" style="268" customWidth="1"/>
    <col min="5123" max="5123" width="61.875" style="268" customWidth="1"/>
    <col min="5124" max="5124" width="14.75390625" style="268" bestFit="1" customWidth="1"/>
    <col min="5125" max="5125" width="9.125" style="268" customWidth="1"/>
    <col min="5126" max="5126" width="9.00390625" style="268" customWidth="1"/>
    <col min="5127" max="5128" width="9.25390625" style="268" customWidth="1"/>
    <col min="5129" max="5129" width="13.25390625" style="268" bestFit="1" customWidth="1"/>
    <col min="5130" max="5130" width="11.375" style="268" bestFit="1" customWidth="1"/>
    <col min="5131" max="5376" width="11.375" style="268" customWidth="1"/>
    <col min="5377" max="5378" width="3.375" style="268" customWidth="1"/>
    <col min="5379" max="5379" width="61.875" style="268" customWidth="1"/>
    <col min="5380" max="5380" width="14.75390625" style="268" bestFit="1" customWidth="1"/>
    <col min="5381" max="5381" width="9.125" style="268" customWidth="1"/>
    <col min="5382" max="5382" width="9.00390625" style="268" customWidth="1"/>
    <col min="5383" max="5384" width="9.25390625" style="268" customWidth="1"/>
    <col min="5385" max="5385" width="13.25390625" style="268" bestFit="1" customWidth="1"/>
    <col min="5386" max="5386" width="11.375" style="268" bestFit="1" customWidth="1"/>
    <col min="5387" max="5632" width="11.375" style="268" customWidth="1"/>
    <col min="5633" max="5634" width="3.375" style="268" customWidth="1"/>
    <col min="5635" max="5635" width="61.875" style="268" customWidth="1"/>
    <col min="5636" max="5636" width="14.75390625" style="268" bestFit="1" customWidth="1"/>
    <col min="5637" max="5637" width="9.125" style="268" customWidth="1"/>
    <col min="5638" max="5638" width="9.00390625" style="268" customWidth="1"/>
    <col min="5639" max="5640" width="9.25390625" style="268" customWidth="1"/>
    <col min="5641" max="5641" width="13.25390625" style="268" bestFit="1" customWidth="1"/>
    <col min="5642" max="5642" width="11.375" style="268" bestFit="1" customWidth="1"/>
    <col min="5643" max="5888" width="11.375" style="268" customWidth="1"/>
    <col min="5889" max="5890" width="3.375" style="268" customWidth="1"/>
    <col min="5891" max="5891" width="61.875" style="268" customWidth="1"/>
    <col min="5892" max="5892" width="14.75390625" style="268" bestFit="1" customWidth="1"/>
    <col min="5893" max="5893" width="9.125" style="268" customWidth="1"/>
    <col min="5894" max="5894" width="9.00390625" style="268" customWidth="1"/>
    <col min="5895" max="5896" width="9.25390625" style="268" customWidth="1"/>
    <col min="5897" max="5897" width="13.25390625" style="268" bestFit="1" customWidth="1"/>
    <col min="5898" max="5898" width="11.375" style="268" bestFit="1" customWidth="1"/>
    <col min="5899" max="6144" width="11.375" style="268" customWidth="1"/>
    <col min="6145" max="6146" width="3.375" style="268" customWidth="1"/>
    <col min="6147" max="6147" width="61.875" style="268" customWidth="1"/>
    <col min="6148" max="6148" width="14.75390625" style="268" bestFit="1" customWidth="1"/>
    <col min="6149" max="6149" width="9.125" style="268" customWidth="1"/>
    <col min="6150" max="6150" width="9.00390625" style="268" customWidth="1"/>
    <col min="6151" max="6152" width="9.25390625" style="268" customWidth="1"/>
    <col min="6153" max="6153" width="13.25390625" style="268" bestFit="1" customWidth="1"/>
    <col min="6154" max="6154" width="11.375" style="268" bestFit="1" customWidth="1"/>
    <col min="6155" max="6400" width="11.375" style="268" customWidth="1"/>
    <col min="6401" max="6402" width="3.375" style="268" customWidth="1"/>
    <col min="6403" max="6403" width="61.875" style="268" customWidth="1"/>
    <col min="6404" max="6404" width="14.75390625" style="268" bestFit="1" customWidth="1"/>
    <col min="6405" max="6405" width="9.125" style="268" customWidth="1"/>
    <col min="6406" max="6406" width="9.00390625" style="268" customWidth="1"/>
    <col min="6407" max="6408" width="9.25390625" style="268" customWidth="1"/>
    <col min="6409" max="6409" width="13.25390625" style="268" bestFit="1" customWidth="1"/>
    <col min="6410" max="6410" width="11.375" style="268" bestFit="1" customWidth="1"/>
    <col min="6411" max="6656" width="11.375" style="268" customWidth="1"/>
    <col min="6657" max="6658" width="3.375" style="268" customWidth="1"/>
    <col min="6659" max="6659" width="61.875" style="268" customWidth="1"/>
    <col min="6660" max="6660" width="14.75390625" style="268" bestFit="1" customWidth="1"/>
    <col min="6661" max="6661" width="9.125" style="268" customWidth="1"/>
    <col min="6662" max="6662" width="9.00390625" style="268" customWidth="1"/>
    <col min="6663" max="6664" width="9.25390625" style="268" customWidth="1"/>
    <col min="6665" max="6665" width="13.25390625" style="268" bestFit="1" customWidth="1"/>
    <col min="6666" max="6666" width="11.375" style="268" bestFit="1" customWidth="1"/>
    <col min="6667" max="6912" width="11.375" style="268" customWidth="1"/>
    <col min="6913" max="6914" width="3.375" style="268" customWidth="1"/>
    <col min="6915" max="6915" width="61.875" style="268" customWidth="1"/>
    <col min="6916" max="6916" width="14.75390625" style="268" bestFit="1" customWidth="1"/>
    <col min="6917" max="6917" width="9.125" style="268" customWidth="1"/>
    <col min="6918" max="6918" width="9.00390625" style="268" customWidth="1"/>
    <col min="6919" max="6920" width="9.25390625" style="268" customWidth="1"/>
    <col min="6921" max="6921" width="13.25390625" style="268" bestFit="1" customWidth="1"/>
    <col min="6922" max="6922" width="11.375" style="268" bestFit="1" customWidth="1"/>
    <col min="6923" max="7168" width="11.375" style="268" customWidth="1"/>
    <col min="7169" max="7170" width="3.375" style="268" customWidth="1"/>
    <col min="7171" max="7171" width="61.875" style="268" customWidth="1"/>
    <col min="7172" max="7172" width="14.75390625" style="268" bestFit="1" customWidth="1"/>
    <col min="7173" max="7173" width="9.125" style="268" customWidth="1"/>
    <col min="7174" max="7174" width="9.00390625" style="268" customWidth="1"/>
    <col min="7175" max="7176" width="9.25390625" style="268" customWidth="1"/>
    <col min="7177" max="7177" width="13.25390625" style="268" bestFit="1" customWidth="1"/>
    <col min="7178" max="7178" width="11.375" style="268" bestFit="1" customWidth="1"/>
    <col min="7179" max="7424" width="11.375" style="268" customWidth="1"/>
    <col min="7425" max="7426" width="3.375" style="268" customWidth="1"/>
    <col min="7427" max="7427" width="61.875" style="268" customWidth="1"/>
    <col min="7428" max="7428" width="14.75390625" style="268" bestFit="1" customWidth="1"/>
    <col min="7429" max="7429" width="9.125" style="268" customWidth="1"/>
    <col min="7430" max="7430" width="9.00390625" style="268" customWidth="1"/>
    <col min="7431" max="7432" width="9.25390625" style="268" customWidth="1"/>
    <col min="7433" max="7433" width="13.25390625" style="268" bestFit="1" customWidth="1"/>
    <col min="7434" max="7434" width="11.375" style="268" bestFit="1" customWidth="1"/>
    <col min="7435" max="7680" width="11.375" style="268" customWidth="1"/>
    <col min="7681" max="7682" width="3.375" style="268" customWidth="1"/>
    <col min="7683" max="7683" width="61.875" style="268" customWidth="1"/>
    <col min="7684" max="7684" width="14.75390625" style="268" bestFit="1" customWidth="1"/>
    <col min="7685" max="7685" width="9.125" style="268" customWidth="1"/>
    <col min="7686" max="7686" width="9.00390625" style="268" customWidth="1"/>
    <col min="7687" max="7688" width="9.25390625" style="268" customWidth="1"/>
    <col min="7689" max="7689" width="13.25390625" style="268" bestFit="1" customWidth="1"/>
    <col min="7690" max="7690" width="11.375" style="268" bestFit="1" customWidth="1"/>
    <col min="7691" max="7936" width="11.375" style="268" customWidth="1"/>
    <col min="7937" max="7938" width="3.375" style="268" customWidth="1"/>
    <col min="7939" max="7939" width="61.875" style="268" customWidth="1"/>
    <col min="7940" max="7940" width="14.75390625" style="268" bestFit="1" customWidth="1"/>
    <col min="7941" max="7941" width="9.125" style="268" customWidth="1"/>
    <col min="7942" max="7942" width="9.00390625" style="268" customWidth="1"/>
    <col min="7943" max="7944" width="9.25390625" style="268" customWidth="1"/>
    <col min="7945" max="7945" width="13.25390625" style="268" bestFit="1" customWidth="1"/>
    <col min="7946" max="7946" width="11.375" style="268" bestFit="1" customWidth="1"/>
    <col min="7947" max="8192" width="11.375" style="268" customWidth="1"/>
    <col min="8193" max="8194" width="3.375" style="268" customWidth="1"/>
    <col min="8195" max="8195" width="61.875" style="268" customWidth="1"/>
    <col min="8196" max="8196" width="14.75390625" style="268" bestFit="1" customWidth="1"/>
    <col min="8197" max="8197" width="9.125" style="268" customWidth="1"/>
    <col min="8198" max="8198" width="9.00390625" style="268" customWidth="1"/>
    <col min="8199" max="8200" width="9.25390625" style="268" customWidth="1"/>
    <col min="8201" max="8201" width="13.25390625" style="268" bestFit="1" customWidth="1"/>
    <col min="8202" max="8202" width="11.375" style="268" bestFit="1" customWidth="1"/>
    <col min="8203" max="8448" width="11.375" style="268" customWidth="1"/>
    <col min="8449" max="8450" width="3.375" style="268" customWidth="1"/>
    <col min="8451" max="8451" width="61.875" style="268" customWidth="1"/>
    <col min="8452" max="8452" width="14.75390625" style="268" bestFit="1" customWidth="1"/>
    <col min="8453" max="8453" width="9.125" style="268" customWidth="1"/>
    <col min="8454" max="8454" width="9.00390625" style="268" customWidth="1"/>
    <col min="8455" max="8456" width="9.25390625" style="268" customWidth="1"/>
    <col min="8457" max="8457" width="13.25390625" style="268" bestFit="1" customWidth="1"/>
    <col min="8458" max="8458" width="11.375" style="268" bestFit="1" customWidth="1"/>
    <col min="8459" max="8704" width="11.375" style="268" customWidth="1"/>
    <col min="8705" max="8706" width="3.375" style="268" customWidth="1"/>
    <col min="8707" max="8707" width="61.875" style="268" customWidth="1"/>
    <col min="8708" max="8708" width="14.75390625" style="268" bestFit="1" customWidth="1"/>
    <col min="8709" max="8709" width="9.125" style="268" customWidth="1"/>
    <col min="8710" max="8710" width="9.00390625" style="268" customWidth="1"/>
    <col min="8711" max="8712" width="9.25390625" style="268" customWidth="1"/>
    <col min="8713" max="8713" width="13.25390625" style="268" bestFit="1" customWidth="1"/>
    <col min="8714" max="8714" width="11.375" style="268" bestFit="1" customWidth="1"/>
    <col min="8715" max="8960" width="11.375" style="268" customWidth="1"/>
    <col min="8961" max="8962" width="3.375" style="268" customWidth="1"/>
    <col min="8963" max="8963" width="61.875" style="268" customWidth="1"/>
    <col min="8964" max="8964" width="14.75390625" style="268" bestFit="1" customWidth="1"/>
    <col min="8965" max="8965" width="9.125" style="268" customWidth="1"/>
    <col min="8966" max="8966" width="9.00390625" style="268" customWidth="1"/>
    <col min="8967" max="8968" width="9.25390625" style="268" customWidth="1"/>
    <col min="8969" max="8969" width="13.25390625" style="268" bestFit="1" customWidth="1"/>
    <col min="8970" max="8970" width="11.375" style="268" bestFit="1" customWidth="1"/>
    <col min="8971" max="9216" width="11.375" style="268" customWidth="1"/>
    <col min="9217" max="9218" width="3.375" style="268" customWidth="1"/>
    <col min="9219" max="9219" width="61.875" style="268" customWidth="1"/>
    <col min="9220" max="9220" width="14.75390625" style="268" bestFit="1" customWidth="1"/>
    <col min="9221" max="9221" width="9.125" style="268" customWidth="1"/>
    <col min="9222" max="9222" width="9.00390625" style="268" customWidth="1"/>
    <col min="9223" max="9224" width="9.25390625" style="268" customWidth="1"/>
    <col min="9225" max="9225" width="13.25390625" style="268" bestFit="1" customWidth="1"/>
    <col min="9226" max="9226" width="11.375" style="268" bestFit="1" customWidth="1"/>
    <col min="9227" max="9472" width="11.375" style="268" customWidth="1"/>
    <col min="9473" max="9474" width="3.375" style="268" customWidth="1"/>
    <col min="9475" max="9475" width="61.875" style="268" customWidth="1"/>
    <col min="9476" max="9476" width="14.75390625" style="268" bestFit="1" customWidth="1"/>
    <col min="9477" max="9477" width="9.125" style="268" customWidth="1"/>
    <col min="9478" max="9478" width="9.00390625" style="268" customWidth="1"/>
    <col min="9479" max="9480" width="9.25390625" style="268" customWidth="1"/>
    <col min="9481" max="9481" width="13.25390625" style="268" bestFit="1" customWidth="1"/>
    <col min="9482" max="9482" width="11.375" style="268" bestFit="1" customWidth="1"/>
    <col min="9483" max="9728" width="11.375" style="268" customWidth="1"/>
    <col min="9729" max="9730" width="3.375" style="268" customWidth="1"/>
    <col min="9731" max="9731" width="61.875" style="268" customWidth="1"/>
    <col min="9732" max="9732" width="14.75390625" style="268" bestFit="1" customWidth="1"/>
    <col min="9733" max="9733" width="9.125" style="268" customWidth="1"/>
    <col min="9734" max="9734" width="9.00390625" style="268" customWidth="1"/>
    <col min="9735" max="9736" width="9.25390625" style="268" customWidth="1"/>
    <col min="9737" max="9737" width="13.25390625" style="268" bestFit="1" customWidth="1"/>
    <col min="9738" max="9738" width="11.375" style="268" bestFit="1" customWidth="1"/>
    <col min="9739" max="9984" width="11.375" style="268" customWidth="1"/>
    <col min="9985" max="9986" width="3.375" style="268" customWidth="1"/>
    <col min="9987" max="9987" width="61.875" style="268" customWidth="1"/>
    <col min="9988" max="9988" width="14.75390625" style="268" bestFit="1" customWidth="1"/>
    <col min="9989" max="9989" width="9.125" style="268" customWidth="1"/>
    <col min="9990" max="9990" width="9.00390625" style="268" customWidth="1"/>
    <col min="9991" max="9992" width="9.25390625" style="268" customWidth="1"/>
    <col min="9993" max="9993" width="13.25390625" style="268" bestFit="1" customWidth="1"/>
    <col min="9994" max="9994" width="11.375" style="268" bestFit="1" customWidth="1"/>
    <col min="9995" max="10240" width="11.375" style="268" customWidth="1"/>
    <col min="10241" max="10242" width="3.375" style="268" customWidth="1"/>
    <col min="10243" max="10243" width="61.875" style="268" customWidth="1"/>
    <col min="10244" max="10244" width="14.75390625" style="268" bestFit="1" customWidth="1"/>
    <col min="10245" max="10245" width="9.125" style="268" customWidth="1"/>
    <col min="10246" max="10246" width="9.00390625" style="268" customWidth="1"/>
    <col min="10247" max="10248" width="9.25390625" style="268" customWidth="1"/>
    <col min="10249" max="10249" width="13.25390625" style="268" bestFit="1" customWidth="1"/>
    <col min="10250" max="10250" width="11.375" style="268" bestFit="1" customWidth="1"/>
    <col min="10251" max="10496" width="11.375" style="268" customWidth="1"/>
    <col min="10497" max="10498" width="3.375" style="268" customWidth="1"/>
    <col min="10499" max="10499" width="61.875" style="268" customWidth="1"/>
    <col min="10500" max="10500" width="14.75390625" style="268" bestFit="1" customWidth="1"/>
    <col min="10501" max="10501" width="9.125" style="268" customWidth="1"/>
    <col min="10502" max="10502" width="9.00390625" style="268" customWidth="1"/>
    <col min="10503" max="10504" width="9.25390625" style="268" customWidth="1"/>
    <col min="10505" max="10505" width="13.25390625" style="268" bestFit="1" customWidth="1"/>
    <col min="10506" max="10506" width="11.375" style="268" bestFit="1" customWidth="1"/>
    <col min="10507" max="10752" width="11.375" style="268" customWidth="1"/>
    <col min="10753" max="10754" width="3.375" style="268" customWidth="1"/>
    <col min="10755" max="10755" width="61.875" style="268" customWidth="1"/>
    <col min="10756" max="10756" width="14.75390625" style="268" bestFit="1" customWidth="1"/>
    <col min="10757" max="10757" width="9.125" style="268" customWidth="1"/>
    <col min="10758" max="10758" width="9.00390625" style="268" customWidth="1"/>
    <col min="10759" max="10760" width="9.25390625" style="268" customWidth="1"/>
    <col min="10761" max="10761" width="13.25390625" style="268" bestFit="1" customWidth="1"/>
    <col min="10762" max="10762" width="11.375" style="268" bestFit="1" customWidth="1"/>
    <col min="10763" max="11008" width="11.375" style="268" customWidth="1"/>
    <col min="11009" max="11010" width="3.375" style="268" customWidth="1"/>
    <col min="11011" max="11011" width="61.875" style="268" customWidth="1"/>
    <col min="11012" max="11012" width="14.75390625" style="268" bestFit="1" customWidth="1"/>
    <col min="11013" max="11013" width="9.125" style="268" customWidth="1"/>
    <col min="11014" max="11014" width="9.00390625" style="268" customWidth="1"/>
    <col min="11015" max="11016" width="9.25390625" style="268" customWidth="1"/>
    <col min="11017" max="11017" width="13.25390625" style="268" bestFit="1" customWidth="1"/>
    <col min="11018" max="11018" width="11.375" style="268" bestFit="1" customWidth="1"/>
    <col min="11019" max="11264" width="11.375" style="268" customWidth="1"/>
    <col min="11265" max="11266" width="3.375" style="268" customWidth="1"/>
    <col min="11267" max="11267" width="61.875" style="268" customWidth="1"/>
    <col min="11268" max="11268" width="14.75390625" style="268" bestFit="1" customWidth="1"/>
    <col min="11269" max="11269" width="9.125" style="268" customWidth="1"/>
    <col min="11270" max="11270" width="9.00390625" style="268" customWidth="1"/>
    <col min="11271" max="11272" width="9.25390625" style="268" customWidth="1"/>
    <col min="11273" max="11273" width="13.25390625" style="268" bestFit="1" customWidth="1"/>
    <col min="11274" max="11274" width="11.375" style="268" bestFit="1" customWidth="1"/>
    <col min="11275" max="11520" width="11.375" style="268" customWidth="1"/>
    <col min="11521" max="11522" width="3.375" style="268" customWidth="1"/>
    <col min="11523" max="11523" width="61.875" style="268" customWidth="1"/>
    <col min="11524" max="11524" width="14.75390625" style="268" bestFit="1" customWidth="1"/>
    <col min="11525" max="11525" width="9.125" style="268" customWidth="1"/>
    <col min="11526" max="11526" width="9.00390625" style="268" customWidth="1"/>
    <col min="11527" max="11528" width="9.25390625" style="268" customWidth="1"/>
    <col min="11529" max="11529" width="13.25390625" style="268" bestFit="1" customWidth="1"/>
    <col min="11530" max="11530" width="11.375" style="268" bestFit="1" customWidth="1"/>
    <col min="11531" max="11776" width="11.375" style="268" customWidth="1"/>
    <col min="11777" max="11778" width="3.375" style="268" customWidth="1"/>
    <col min="11779" max="11779" width="61.875" style="268" customWidth="1"/>
    <col min="11780" max="11780" width="14.75390625" style="268" bestFit="1" customWidth="1"/>
    <col min="11781" max="11781" width="9.125" style="268" customWidth="1"/>
    <col min="11782" max="11782" width="9.00390625" style="268" customWidth="1"/>
    <col min="11783" max="11784" width="9.25390625" style="268" customWidth="1"/>
    <col min="11785" max="11785" width="13.25390625" style="268" bestFit="1" customWidth="1"/>
    <col min="11786" max="11786" width="11.375" style="268" bestFit="1" customWidth="1"/>
    <col min="11787" max="12032" width="11.375" style="268" customWidth="1"/>
    <col min="12033" max="12034" width="3.375" style="268" customWidth="1"/>
    <col min="12035" max="12035" width="61.875" style="268" customWidth="1"/>
    <col min="12036" max="12036" width="14.75390625" style="268" bestFit="1" customWidth="1"/>
    <col min="12037" max="12037" width="9.125" style="268" customWidth="1"/>
    <col min="12038" max="12038" width="9.00390625" style="268" customWidth="1"/>
    <col min="12039" max="12040" width="9.25390625" style="268" customWidth="1"/>
    <col min="12041" max="12041" width="13.25390625" style="268" bestFit="1" customWidth="1"/>
    <col min="12042" max="12042" width="11.375" style="268" bestFit="1" customWidth="1"/>
    <col min="12043" max="12288" width="11.375" style="268" customWidth="1"/>
    <col min="12289" max="12290" width="3.375" style="268" customWidth="1"/>
    <col min="12291" max="12291" width="61.875" style="268" customWidth="1"/>
    <col min="12292" max="12292" width="14.75390625" style="268" bestFit="1" customWidth="1"/>
    <col min="12293" max="12293" width="9.125" style="268" customWidth="1"/>
    <col min="12294" max="12294" width="9.00390625" style="268" customWidth="1"/>
    <col min="12295" max="12296" width="9.25390625" style="268" customWidth="1"/>
    <col min="12297" max="12297" width="13.25390625" style="268" bestFit="1" customWidth="1"/>
    <col min="12298" max="12298" width="11.375" style="268" bestFit="1" customWidth="1"/>
    <col min="12299" max="12544" width="11.375" style="268" customWidth="1"/>
    <col min="12545" max="12546" width="3.375" style="268" customWidth="1"/>
    <col min="12547" max="12547" width="61.875" style="268" customWidth="1"/>
    <col min="12548" max="12548" width="14.75390625" style="268" bestFit="1" customWidth="1"/>
    <col min="12549" max="12549" width="9.125" style="268" customWidth="1"/>
    <col min="12550" max="12550" width="9.00390625" style="268" customWidth="1"/>
    <col min="12551" max="12552" width="9.25390625" style="268" customWidth="1"/>
    <col min="12553" max="12553" width="13.25390625" style="268" bestFit="1" customWidth="1"/>
    <col min="12554" max="12554" width="11.375" style="268" bestFit="1" customWidth="1"/>
    <col min="12555" max="12800" width="11.375" style="268" customWidth="1"/>
    <col min="12801" max="12802" width="3.375" style="268" customWidth="1"/>
    <col min="12803" max="12803" width="61.875" style="268" customWidth="1"/>
    <col min="12804" max="12804" width="14.75390625" style="268" bestFit="1" customWidth="1"/>
    <col min="12805" max="12805" width="9.125" style="268" customWidth="1"/>
    <col min="12806" max="12806" width="9.00390625" style="268" customWidth="1"/>
    <col min="12807" max="12808" width="9.25390625" style="268" customWidth="1"/>
    <col min="12809" max="12809" width="13.25390625" style="268" bestFit="1" customWidth="1"/>
    <col min="12810" max="12810" width="11.375" style="268" bestFit="1" customWidth="1"/>
    <col min="12811" max="13056" width="11.375" style="268" customWidth="1"/>
    <col min="13057" max="13058" width="3.375" style="268" customWidth="1"/>
    <col min="13059" max="13059" width="61.875" style="268" customWidth="1"/>
    <col min="13060" max="13060" width="14.75390625" style="268" bestFit="1" customWidth="1"/>
    <col min="13061" max="13061" width="9.125" style="268" customWidth="1"/>
    <col min="13062" max="13062" width="9.00390625" style="268" customWidth="1"/>
    <col min="13063" max="13064" width="9.25390625" style="268" customWidth="1"/>
    <col min="13065" max="13065" width="13.25390625" style="268" bestFit="1" customWidth="1"/>
    <col min="13066" max="13066" width="11.375" style="268" bestFit="1" customWidth="1"/>
    <col min="13067" max="13312" width="11.375" style="268" customWidth="1"/>
    <col min="13313" max="13314" width="3.375" style="268" customWidth="1"/>
    <col min="13315" max="13315" width="61.875" style="268" customWidth="1"/>
    <col min="13316" max="13316" width="14.75390625" style="268" bestFit="1" customWidth="1"/>
    <col min="13317" max="13317" width="9.125" style="268" customWidth="1"/>
    <col min="13318" max="13318" width="9.00390625" style="268" customWidth="1"/>
    <col min="13319" max="13320" width="9.25390625" style="268" customWidth="1"/>
    <col min="13321" max="13321" width="13.25390625" style="268" bestFit="1" customWidth="1"/>
    <col min="13322" max="13322" width="11.375" style="268" bestFit="1" customWidth="1"/>
    <col min="13323" max="13568" width="11.375" style="268" customWidth="1"/>
    <col min="13569" max="13570" width="3.375" style="268" customWidth="1"/>
    <col min="13571" max="13571" width="61.875" style="268" customWidth="1"/>
    <col min="13572" max="13572" width="14.75390625" style="268" bestFit="1" customWidth="1"/>
    <col min="13573" max="13573" width="9.125" style="268" customWidth="1"/>
    <col min="13574" max="13574" width="9.00390625" style="268" customWidth="1"/>
    <col min="13575" max="13576" width="9.25390625" style="268" customWidth="1"/>
    <col min="13577" max="13577" width="13.25390625" style="268" bestFit="1" customWidth="1"/>
    <col min="13578" max="13578" width="11.375" style="268" bestFit="1" customWidth="1"/>
    <col min="13579" max="13824" width="11.375" style="268" customWidth="1"/>
    <col min="13825" max="13826" width="3.375" style="268" customWidth="1"/>
    <col min="13827" max="13827" width="61.875" style="268" customWidth="1"/>
    <col min="13828" max="13828" width="14.75390625" style="268" bestFit="1" customWidth="1"/>
    <col min="13829" max="13829" width="9.125" style="268" customWidth="1"/>
    <col min="13830" max="13830" width="9.00390625" style="268" customWidth="1"/>
    <col min="13831" max="13832" width="9.25390625" style="268" customWidth="1"/>
    <col min="13833" max="13833" width="13.25390625" style="268" bestFit="1" customWidth="1"/>
    <col min="13834" max="13834" width="11.375" style="268" bestFit="1" customWidth="1"/>
    <col min="13835" max="14080" width="11.375" style="268" customWidth="1"/>
    <col min="14081" max="14082" width="3.375" style="268" customWidth="1"/>
    <col min="14083" max="14083" width="61.875" style="268" customWidth="1"/>
    <col min="14084" max="14084" width="14.75390625" style="268" bestFit="1" customWidth="1"/>
    <col min="14085" max="14085" width="9.125" style="268" customWidth="1"/>
    <col min="14086" max="14086" width="9.00390625" style="268" customWidth="1"/>
    <col min="14087" max="14088" width="9.25390625" style="268" customWidth="1"/>
    <col min="14089" max="14089" width="13.25390625" style="268" bestFit="1" customWidth="1"/>
    <col min="14090" max="14090" width="11.375" style="268" bestFit="1" customWidth="1"/>
    <col min="14091" max="14336" width="11.375" style="268" customWidth="1"/>
    <col min="14337" max="14338" width="3.375" style="268" customWidth="1"/>
    <col min="14339" max="14339" width="61.875" style="268" customWidth="1"/>
    <col min="14340" max="14340" width="14.75390625" style="268" bestFit="1" customWidth="1"/>
    <col min="14341" max="14341" width="9.125" style="268" customWidth="1"/>
    <col min="14342" max="14342" width="9.00390625" style="268" customWidth="1"/>
    <col min="14343" max="14344" width="9.25390625" style="268" customWidth="1"/>
    <col min="14345" max="14345" width="13.25390625" style="268" bestFit="1" customWidth="1"/>
    <col min="14346" max="14346" width="11.375" style="268" bestFit="1" customWidth="1"/>
    <col min="14347" max="14592" width="11.375" style="268" customWidth="1"/>
    <col min="14593" max="14594" width="3.375" style="268" customWidth="1"/>
    <col min="14595" max="14595" width="61.875" style="268" customWidth="1"/>
    <col min="14596" max="14596" width="14.75390625" style="268" bestFit="1" customWidth="1"/>
    <col min="14597" max="14597" width="9.125" style="268" customWidth="1"/>
    <col min="14598" max="14598" width="9.00390625" style="268" customWidth="1"/>
    <col min="14599" max="14600" width="9.25390625" style="268" customWidth="1"/>
    <col min="14601" max="14601" width="13.25390625" style="268" bestFit="1" customWidth="1"/>
    <col min="14602" max="14602" width="11.375" style="268" bestFit="1" customWidth="1"/>
    <col min="14603" max="14848" width="11.375" style="268" customWidth="1"/>
    <col min="14849" max="14850" width="3.375" style="268" customWidth="1"/>
    <col min="14851" max="14851" width="61.875" style="268" customWidth="1"/>
    <col min="14852" max="14852" width="14.75390625" style="268" bestFit="1" customWidth="1"/>
    <col min="14853" max="14853" width="9.125" style="268" customWidth="1"/>
    <col min="14854" max="14854" width="9.00390625" style="268" customWidth="1"/>
    <col min="14855" max="14856" width="9.25390625" style="268" customWidth="1"/>
    <col min="14857" max="14857" width="13.25390625" style="268" bestFit="1" customWidth="1"/>
    <col min="14858" max="14858" width="11.375" style="268" bestFit="1" customWidth="1"/>
    <col min="14859" max="15104" width="11.375" style="268" customWidth="1"/>
    <col min="15105" max="15106" width="3.375" style="268" customWidth="1"/>
    <col min="15107" max="15107" width="61.875" style="268" customWidth="1"/>
    <col min="15108" max="15108" width="14.75390625" style="268" bestFit="1" customWidth="1"/>
    <col min="15109" max="15109" width="9.125" style="268" customWidth="1"/>
    <col min="15110" max="15110" width="9.00390625" style="268" customWidth="1"/>
    <col min="15111" max="15112" width="9.25390625" style="268" customWidth="1"/>
    <col min="15113" max="15113" width="13.25390625" style="268" bestFit="1" customWidth="1"/>
    <col min="15114" max="15114" width="11.375" style="268" bestFit="1" customWidth="1"/>
    <col min="15115" max="15360" width="11.375" style="268" customWidth="1"/>
    <col min="15361" max="15362" width="3.375" style="268" customWidth="1"/>
    <col min="15363" max="15363" width="61.875" style="268" customWidth="1"/>
    <col min="15364" max="15364" width="14.75390625" style="268" bestFit="1" customWidth="1"/>
    <col min="15365" max="15365" width="9.125" style="268" customWidth="1"/>
    <col min="15366" max="15366" width="9.00390625" style="268" customWidth="1"/>
    <col min="15367" max="15368" width="9.25390625" style="268" customWidth="1"/>
    <col min="15369" max="15369" width="13.25390625" style="268" bestFit="1" customWidth="1"/>
    <col min="15370" max="15370" width="11.375" style="268" bestFit="1" customWidth="1"/>
    <col min="15371" max="15616" width="11.375" style="268" customWidth="1"/>
    <col min="15617" max="15618" width="3.375" style="268" customWidth="1"/>
    <col min="15619" max="15619" width="61.875" style="268" customWidth="1"/>
    <col min="15620" max="15620" width="14.75390625" style="268" bestFit="1" customWidth="1"/>
    <col min="15621" max="15621" width="9.125" style="268" customWidth="1"/>
    <col min="15622" max="15622" width="9.00390625" style="268" customWidth="1"/>
    <col min="15623" max="15624" width="9.25390625" style="268" customWidth="1"/>
    <col min="15625" max="15625" width="13.25390625" style="268" bestFit="1" customWidth="1"/>
    <col min="15626" max="15626" width="11.375" style="268" bestFit="1" customWidth="1"/>
    <col min="15627" max="15872" width="11.375" style="268" customWidth="1"/>
    <col min="15873" max="15874" width="3.375" style="268" customWidth="1"/>
    <col min="15875" max="15875" width="61.875" style="268" customWidth="1"/>
    <col min="15876" max="15876" width="14.75390625" style="268" bestFit="1" customWidth="1"/>
    <col min="15877" max="15877" width="9.125" style="268" customWidth="1"/>
    <col min="15878" max="15878" width="9.00390625" style="268" customWidth="1"/>
    <col min="15879" max="15880" width="9.25390625" style="268" customWidth="1"/>
    <col min="15881" max="15881" width="13.25390625" style="268" bestFit="1" customWidth="1"/>
    <col min="15882" max="15882" width="11.375" style="268" bestFit="1" customWidth="1"/>
    <col min="15883" max="16128" width="11.375" style="268" customWidth="1"/>
    <col min="16129" max="16130" width="3.375" style="268" customWidth="1"/>
    <col min="16131" max="16131" width="61.875" style="268" customWidth="1"/>
    <col min="16132" max="16132" width="14.75390625" style="268" bestFit="1" customWidth="1"/>
    <col min="16133" max="16133" width="9.125" style="268" customWidth="1"/>
    <col min="16134" max="16134" width="9.00390625" style="268" customWidth="1"/>
    <col min="16135" max="16136" width="9.25390625" style="268" customWidth="1"/>
    <col min="16137" max="16137" width="13.25390625" style="268" bestFit="1" customWidth="1"/>
    <col min="16138" max="16138" width="11.375" style="268" bestFit="1" customWidth="1"/>
    <col min="16139" max="16384" width="11.375" style="268" customWidth="1"/>
  </cols>
  <sheetData>
    <row r="1" spans="1:8" s="211" customFormat="1" ht="12.75">
      <c r="A1" s="204" t="s">
        <v>516</v>
      </c>
      <c r="B1" s="205"/>
      <c r="C1" s="206"/>
      <c r="D1" s="207"/>
      <c r="E1" s="208"/>
      <c r="F1" s="208"/>
      <c r="G1" s="209"/>
      <c r="H1" s="210"/>
    </row>
    <row r="2" spans="1:8" s="211" customFormat="1" ht="15.75">
      <c r="A2" s="212" t="s">
        <v>517</v>
      </c>
      <c r="B2" s="213"/>
      <c r="C2" s="214"/>
      <c r="D2" s="215"/>
      <c r="E2" s="216"/>
      <c r="F2" s="216"/>
      <c r="G2" s="217" t="s">
        <v>518</v>
      </c>
      <c r="H2" s="218" t="s">
        <v>519</v>
      </c>
    </row>
    <row r="3" spans="1:13" s="211" customFormat="1" ht="15.75">
      <c r="A3" s="212"/>
      <c r="B3" s="213"/>
      <c r="C3" s="214"/>
      <c r="D3" s="215"/>
      <c r="E3" s="216"/>
      <c r="F3" s="216"/>
      <c r="G3" s="219">
        <v>43252</v>
      </c>
      <c r="H3" s="220"/>
      <c r="I3" s="221"/>
      <c r="J3" s="222"/>
      <c r="K3" s="223"/>
      <c r="L3" s="223"/>
      <c r="M3" s="223"/>
    </row>
    <row r="4" spans="1:8" s="211" customFormat="1" ht="15.75">
      <c r="A4" s="224"/>
      <c r="B4" s="225"/>
      <c r="C4" s="226" t="s">
        <v>520</v>
      </c>
      <c r="D4" s="227"/>
      <c r="E4" s="228"/>
      <c r="F4" s="228"/>
      <c r="G4" s="228"/>
      <c r="H4" s="229"/>
    </row>
    <row r="5" spans="1:8" s="211" customFormat="1" ht="24">
      <c r="A5" s="230"/>
      <c r="B5" s="231"/>
      <c r="C5" s="232" t="s">
        <v>521</v>
      </c>
      <c r="D5" s="232" t="s">
        <v>522</v>
      </c>
      <c r="E5" s="233" t="s">
        <v>523</v>
      </c>
      <c r="F5" s="234" t="s">
        <v>524</v>
      </c>
      <c r="G5" s="233" t="s">
        <v>525</v>
      </c>
      <c r="H5" s="235" t="s">
        <v>526</v>
      </c>
    </row>
    <row r="6" spans="1:8" s="243" customFormat="1" ht="24">
      <c r="A6" s="236">
        <v>1</v>
      </c>
      <c r="B6" s="237"/>
      <c r="C6" s="238" t="s">
        <v>527</v>
      </c>
      <c r="D6" s="239"/>
      <c r="E6" s="240"/>
      <c r="F6" s="241"/>
      <c r="G6" s="240"/>
      <c r="H6" s="242"/>
    </row>
    <row r="7" spans="1:8" s="243" customFormat="1" ht="12.75">
      <c r="A7" s="236"/>
      <c r="B7" s="237"/>
      <c r="C7" s="244" t="s">
        <v>528</v>
      </c>
      <c r="D7" s="245"/>
      <c r="E7" s="246">
        <v>130</v>
      </c>
      <c r="F7" s="247" t="s">
        <v>120</v>
      </c>
      <c r="G7" s="248"/>
      <c r="H7" s="249"/>
    </row>
    <row r="8" spans="1:8" s="243" customFormat="1" ht="12.75">
      <c r="A8" s="236"/>
      <c r="B8" s="237"/>
      <c r="C8" s="244" t="s">
        <v>529</v>
      </c>
      <c r="D8" s="245"/>
      <c r="E8" s="246">
        <v>20</v>
      </c>
      <c r="F8" s="247" t="s">
        <v>120</v>
      </c>
      <c r="G8" s="248"/>
      <c r="H8" s="249"/>
    </row>
    <row r="9" spans="1:8" s="243" customFormat="1" ht="12.75">
      <c r="A9" s="236"/>
      <c r="B9" s="237"/>
      <c r="C9" s="244" t="s">
        <v>530</v>
      </c>
      <c r="D9" s="245"/>
      <c r="E9" s="246">
        <v>25</v>
      </c>
      <c r="F9" s="247" t="s">
        <v>120</v>
      </c>
      <c r="G9" s="248"/>
      <c r="H9" s="249"/>
    </row>
    <row r="10" spans="1:8" s="243" customFormat="1" ht="12.75">
      <c r="A10" s="236"/>
      <c r="B10" s="237"/>
      <c r="C10" s="244"/>
      <c r="D10" s="245"/>
      <c r="E10" s="246"/>
      <c r="F10" s="247"/>
      <c r="G10" s="248"/>
      <c r="H10" s="249"/>
    </row>
    <row r="11" spans="1:8" s="256" customFormat="1" ht="12.75">
      <c r="A11" s="236">
        <v>2</v>
      </c>
      <c r="B11" s="237"/>
      <c r="C11" s="250" t="s">
        <v>531</v>
      </c>
      <c r="D11" s="251"/>
      <c r="E11" s="252"/>
      <c r="F11" s="253"/>
      <c r="G11" s="254"/>
      <c r="H11" s="255"/>
    </row>
    <row r="12" spans="1:8" s="256" customFormat="1" ht="12.75">
      <c r="A12" s="236"/>
      <c r="B12" s="237"/>
      <c r="C12" s="244" t="s">
        <v>532</v>
      </c>
      <c r="D12" s="245"/>
      <c r="E12" s="240">
        <v>20</v>
      </c>
      <c r="F12" s="241" t="s">
        <v>194</v>
      </c>
      <c r="G12" s="254"/>
      <c r="H12" s="255"/>
    </row>
    <row r="13" spans="1:8" s="256" customFormat="1" ht="12.75">
      <c r="A13" s="236"/>
      <c r="B13" s="237"/>
      <c r="C13" s="244" t="s">
        <v>533</v>
      </c>
      <c r="D13" s="245"/>
      <c r="E13" s="240">
        <v>20</v>
      </c>
      <c r="F13" s="241" t="s">
        <v>534</v>
      </c>
      <c r="G13" s="240"/>
      <c r="H13" s="242"/>
    </row>
    <row r="14" spans="1:8" s="256" customFormat="1" ht="12.75">
      <c r="A14" s="236"/>
      <c r="B14" s="237"/>
      <c r="C14" s="244" t="s">
        <v>535</v>
      </c>
      <c r="D14" s="245"/>
      <c r="E14" s="240">
        <v>20</v>
      </c>
      <c r="F14" s="247" t="s">
        <v>194</v>
      </c>
      <c r="G14" s="246"/>
      <c r="H14" s="249"/>
    </row>
    <row r="15" spans="1:8" s="256" customFormat="1" ht="12.75">
      <c r="A15" s="236"/>
      <c r="B15" s="237"/>
      <c r="C15" s="244" t="s">
        <v>536</v>
      </c>
      <c r="D15" s="245"/>
      <c r="E15" s="240">
        <v>20</v>
      </c>
      <c r="F15" s="247" t="s">
        <v>534</v>
      </c>
      <c r="G15" s="246"/>
      <c r="H15" s="249"/>
    </row>
    <row r="16" spans="1:8" s="256" customFormat="1" ht="12.75">
      <c r="A16" s="236"/>
      <c r="B16" s="237"/>
      <c r="C16" s="244" t="s">
        <v>537</v>
      </c>
      <c r="D16" s="245"/>
      <c r="E16" s="240">
        <v>20</v>
      </c>
      <c r="F16" s="247" t="s">
        <v>534</v>
      </c>
      <c r="G16" s="246"/>
      <c r="H16" s="249"/>
    </row>
    <row r="17" spans="1:8" s="256" customFormat="1" ht="12.75">
      <c r="A17" s="236"/>
      <c r="B17" s="237"/>
      <c r="C17" s="244"/>
      <c r="D17" s="245"/>
      <c r="E17" s="240"/>
      <c r="F17" s="247"/>
      <c r="G17" s="246"/>
      <c r="H17" s="249"/>
    </row>
    <row r="18" spans="1:8" s="243" customFormat="1" ht="12.75">
      <c r="A18" s="236">
        <v>3</v>
      </c>
      <c r="B18" s="237"/>
      <c r="C18" s="250" t="s">
        <v>538</v>
      </c>
      <c r="D18" s="239"/>
      <c r="E18" s="257"/>
      <c r="F18" s="247"/>
      <c r="G18" s="246"/>
      <c r="H18" s="249"/>
    </row>
    <row r="19" spans="1:8" s="243" customFormat="1" ht="12.75">
      <c r="A19" s="258"/>
      <c r="B19" s="259"/>
      <c r="C19" s="244" t="s">
        <v>539</v>
      </c>
      <c r="D19" s="245"/>
      <c r="E19" s="257">
        <v>20</v>
      </c>
      <c r="F19" s="241" t="s">
        <v>534</v>
      </c>
      <c r="G19" s="240"/>
      <c r="H19" s="242"/>
    </row>
    <row r="20" spans="1:8" s="243" customFormat="1" ht="12.75">
      <c r="A20" s="258"/>
      <c r="B20" s="259"/>
      <c r="C20" s="244" t="s">
        <v>540</v>
      </c>
      <c r="D20" s="245"/>
      <c r="E20" s="257">
        <v>20</v>
      </c>
      <c r="F20" s="241" t="s">
        <v>534</v>
      </c>
      <c r="G20" s="240"/>
      <c r="H20" s="242"/>
    </row>
    <row r="21" spans="1:8" s="243" customFormat="1" ht="12.75">
      <c r="A21" s="258"/>
      <c r="B21" s="259"/>
      <c r="C21" s="244" t="s">
        <v>541</v>
      </c>
      <c r="D21" s="245"/>
      <c r="E21" s="257">
        <v>20</v>
      </c>
      <c r="F21" s="241" t="s">
        <v>534</v>
      </c>
      <c r="G21" s="240"/>
      <c r="H21" s="242"/>
    </row>
    <row r="22" spans="1:8" s="243" customFormat="1" ht="12.75">
      <c r="A22" s="258"/>
      <c r="B22" s="259"/>
      <c r="C22" s="244" t="s">
        <v>542</v>
      </c>
      <c r="D22" s="245"/>
      <c r="E22" s="257">
        <v>42</v>
      </c>
      <c r="F22" s="241" t="s">
        <v>534</v>
      </c>
      <c r="G22" s="240"/>
      <c r="H22" s="242"/>
    </row>
    <row r="23" spans="1:8" s="243" customFormat="1" ht="12.75">
      <c r="A23" s="258"/>
      <c r="B23" s="259"/>
      <c r="C23" s="260"/>
      <c r="D23" s="261"/>
      <c r="E23" s="257"/>
      <c r="F23" s="262"/>
      <c r="G23" s="263"/>
      <c r="H23" s="249"/>
    </row>
    <row r="24" spans="1:8" s="266" customFormat="1" ht="12.75">
      <c r="A24" s="258">
        <v>4</v>
      </c>
      <c r="B24" s="259"/>
      <c r="C24" s="264" t="s">
        <v>543</v>
      </c>
      <c r="D24" s="261"/>
      <c r="E24" s="265"/>
      <c r="F24" s="262"/>
      <c r="G24" s="263"/>
      <c r="H24" s="249"/>
    </row>
    <row r="25" spans="1:8" s="266" customFormat="1" ht="12.75">
      <c r="A25" s="258"/>
      <c r="B25" s="259"/>
      <c r="C25" s="260" t="s">
        <v>544</v>
      </c>
      <c r="D25" s="261"/>
      <c r="E25" s="267">
        <v>20</v>
      </c>
      <c r="F25" s="262" t="s">
        <v>194</v>
      </c>
      <c r="G25" s="263"/>
      <c r="H25" s="249"/>
    </row>
    <row r="26" spans="1:8" s="266" customFormat="1" ht="36">
      <c r="A26" s="258"/>
      <c r="B26" s="259"/>
      <c r="C26" s="260" t="s">
        <v>545</v>
      </c>
      <c r="D26" s="261"/>
      <c r="E26" s="267">
        <v>20</v>
      </c>
      <c r="F26" s="262" t="s">
        <v>194</v>
      </c>
      <c r="G26" s="263"/>
      <c r="H26" s="249"/>
    </row>
    <row r="27" spans="1:8" s="266" customFormat="1" ht="12.75">
      <c r="A27" s="258"/>
      <c r="B27" s="259"/>
      <c r="C27" s="260" t="s">
        <v>546</v>
      </c>
      <c r="D27" s="261"/>
      <c r="E27" s="265">
        <v>20</v>
      </c>
      <c r="F27" s="262" t="s">
        <v>534</v>
      </c>
      <c r="G27" s="263"/>
      <c r="H27" s="249"/>
    </row>
    <row r="28" spans="1:8" s="266" customFormat="1" ht="12.75">
      <c r="A28" s="258"/>
      <c r="B28" s="259"/>
      <c r="C28" s="260" t="s">
        <v>547</v>
      </c>
      <c r="D28" s="261"/>
      <c r="E28" s="265">
        <v>20</v>
      </c>
      <c r="F28" s="262" t="s">
        <v>534</v>
      </c>
      <c r="G28" s="263"/>
      <c r="H28" s="249"/>
    </row>
    <row r="29" spans="1:8" s="266" customFormat="1" ht="12.75">
      <c r="A29" s="258"/>
      <c r="B29" s="259"/>
      <c r="C29" s="260"/>
      <c r="D29" s="261"/>
      <c r="E29" s="265"/>
      <c r="F29" s="262"/>
      <c r="G29" s="263"/>
      <c r="H29" s="249"/>
    </row>
    <row r="30" spans="1:8" ht="12.75">
      <c r="A30" s="258">
        <v>5</v>
      </c>
      <c r="B30" s="259"/>
      <c r="C30" s="264" t="s">
        <v>548</v>
      </c>
      <c r="D30" s="261"/>
      <c r="E30" s="267"/>
      <c r="F30" s="262"/>
      <c r="G30" s="267"/>
      <c r="H30" s="249"/>
    </row>
    <row r="31" spans="1:8" s="243" customFormat="1" ht="12.75">
      <c r="A31" s="269"/>
      <c r="B31" s="270"/>
      <c r="C31" s="260" t="s">
        <v>549</v>
      </c>
      <c r="D31" s="261"/>
      <c r="E31" s="267">
        <v>2</v>
      </c>
      <c r="F31" s="262" t="s">
        <v>534</v>
      </c>
      <c r="G31" s="267"/>
      <c r="H31" s="249"/>
    </row>
    <row r="32" spans="1:8" s="243" customFormat="1" ht="12.75">
      <c r="A32" s="269"/>
      <c r="B32" s="270"/>
      <c r="C32" s="260" t="s">
        <v>550</v>
      </c>
      <c r="D32" s="261"/>
      <c r="E32" s="267">
        <v>2</v>
      </c>
      <c r="F32" s="262" t="s">
        <v>534</v>
      </c>
      <c r="G32" s="267"/>
      <c r="H32" s="249"/>
    </row>
    <row r="33" spans="1:8" s="243" customFormat="1" ht="12.75">
      <c r="A33" s="269"/>
      <c r="B33" s="270"/>
      <c r="C33" s="260"/>
      <c r="D33" s="261"/>
      <c r="E33" s="267"/>
      <c r="F33" s="262"/>
      <c r="G33" s="267"/>
      <c r="H33" s="249"/>
    </row>
    <row r="34" spans="1:8" s="243" customFormat="1" ht="12.75">
      <c r="A34" s="269">
        <v>6</v>
      </c>
      <c r="B34" s="270"/>
      <c r="C34" s="271" t="s">
        <v>551</v>
      </c>
      <c r="D34" s="261"/>
      <c r="E34" s="267"/>
      <c r="F34" s="262"/>
      <c r="G34" s="267"/>
      <c r="H34" s="249"/>
    </row>
    <row r="35" spans="1:8" s="243" customFormat="1" ht="12.75">
      <c r="A35" s="269"/>
      <c r="B35" s="270"/>
      <c r="C35" s="272" t="s">
        <v>552</v>
      </c>
      <c r="D35" s="261"/>
      <c r="E35" s="267">
        <v>4</v>
      </c>
      <c r="F35" s="262" t="s">
        <v>534</v>
      </c>
      <c r="G35" s="267"/>
      <c r="H35" s="249"/>
    </row>
    <row r="36" spans="1:8" s="243" customFormat="1" ht="12.75">
      <c r="A36" s="269"/>
      <c r="B36" s="270"/>
      <c r="C36" s="272" t="s">
        <v>553</v>
      </c>
      <c r="D36" s="261"/>
      <c r="E36" s="267">
        <v>4</v>
      </c>
      <c r="F36" s="262" t="s">
        <v>534</v>
      </c>
      <c r="G36" s="267"/>
      <c r="H36" s="249"/>
    </row>
    <row r="37" spans="1:8" s="243" customFormat="1" ht="12.75">
      <c r="A37" s="269"/>
      <c r="B37" s="270"/>
      <c r="C37" s="272" t="s">
        <v>554</v>
      </c>
      <c r="D37" s="261"/>
      <c r="E37" s="267">
        <v>4</v>
      </c>
      <c r="F37" s="262" t="s">
        <v>534</v>
      </c>
      <c r="G37" s="267"/>
      <c r="H37" s="249"/>
    </row>
    <row r="38" spans="1:8" s="243" customFormat="1" ht="12.75">
      <c r="A38" s="269"/>
      <c r="B38" s="270"/>
      <c r="C38" s="272" t="s">
        <v>537</v>
      </c>
      <c r="D38" s="261"/>
      <c r="E38" s="267">
        <v>10</v>
      </c>
      <c r="F38" s="262" t="s">
        <v>534</v>
      </c>
      <c r="G38" s="267"/>
      <c r="H38" s="249"/>
    </row>
    <row r="39" spans="1:8" s="243" customFormat="1" ht="12.75">
      <c r="A39" s="269"/>
      <c r="B39" s="270"/>
      <c r="C39" s="260" t="s">
        <v>555</v>
      </c>
      <c r="D39" s="261"/>
      <c r="E39" s="267">
        <v>1</v>
      </c>
      <c r="F39" s="262" t="s">
        <v>534</v>
      </c>
      <c r="G39" s="267"/>
      <c r="H39" s="249"/>
    </row>
    <row r="40" spans="1:8" s="243" customFormat="1" ht="12.75">
      <c r="A40" s="258"/>
      <c r="B40" s="259"/>
      <c r="C40" s="260" t="s">
        <v>556</v>
      </c>
      <c r="D40" s="261"/>
      <c r="E40" s="267">
        <v>1</v>
      </c>
      <c r="F40" s="262" t="s">
        <v>534</v>
      </c>
      <c r="G40" s="273"/>
      <c r="H40" s="242"/>
    </row>
    <row r="41" spans="1:8" s="243" customFormat="1" ht="12.75">
      <c r="A41" s="258"/>
      <c r="B41" s="259"/>
      <c r="C41" s="260" t="s">
        <v>557</v>
      </c>
      <c r="D41" s="261"/>
      <c r="E41" s="267">
        <v>1</v>
      </c>
      <c r="F41" s="262" t="s">
        <v>194</v>
      </c>
      <c r="G41" s="273"/>
      <c r="H41" s="242"/>
    </row>
    <row r="42" spans="1:8" ht="12.75">
      <c r="A42" s="258"/>
      <c r="B42" s="259"/>
      <c r="C42" s="274"/>
      <c r="D42" s="261"/>
      <c r="E42" s="265"/>
      <c r="F42" s="262"/>
      <c r="G42" s="263"/>
      <c r="H42" s="249"/>
    </row>
    <row r="43" spans="1:8" s="243" customFormat="1" ht="12.75">
      <c r="A43" s="269">
        <v>7</v>
      </c>
      <c r="B43" s="270"/>
      <c r="C43" s="274" t="s">
        <v>558</v>
      </c>
      <c r="D43" s="261"/>
      <c r="E43" s="257"/>
      <c r="F43" s="262"/>
      <c r="G43" s="267"/>
      <c r="H43" s="249"/>
    </row>
    <row r="44" spans="1:8" s="243" customFormat="1" ht="12.75">
      <c r="A44" s="270"/>
      <c r="B44" s="270"/>
      <c r="C44" s="244" t="s">
        <v>559</v>
      </c>
      <c r="D44" s="245"/>
      <c r="E44" s="240"/>
      <c r="F44" s="247"/>
      <c r="G44" s="267"/>
      <c r="H44" s="275"/>
    </row>
    <row r="46" spans="3:8" ht="12.75">
      <c r="C46" s="268" t="s">
        <v>560</v>
      </c>
      <c r="H46" s="277">
        <f>SUM(H7:H44)</f>
        <v>0</v>
      </c>
    </row>
    <row r="75" spans="1:8" s="243" customFormat="1" ht="12.75">
      <c r="A75" s="268"/>
      <c r="B75" s="268"/>
      <c r="C75" s="268"/>
      <c r="D75" s="276"/>
      <c r="E75" s="277"/>
      <c r="F75" s="277"/>
      <c r="G75" s="277"/>
      <c r="H75" s="277"/>
    </row>
  </sheetData>
  <printOptions horizontalCentered="1"/>
  <pageMargins left="0.5511811023622047" right="0.3937007874015748" top="0.4724409448818898" bottom="0.5511811023622047" header="0.3937007874015748" footer="0.2362204724409449"/>
  <pageSetup fitToHeight="2" horizontalDpi="600" verticalDpi="600" orientation="landscape" paperSize="9" scale="85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82"/>
  <sheetViews>
    <sheetView view="pageBreakPreview" zoomScaleSheetLayoutView="100" workbookViewId="0" topLeftCell="F34">
      <selection activeCell="J7" sqref="J7"/>
    </sheetView>
  </sheetViews>
  <sheetFormatPr defaultColWidth="9.00390625" defaultRowHeight="12.75"/>
  <cols>
    <col min="1" max="5" width="9.00390625" style="325" hidden="1" customWidth="1"/>
    <col min="6" max="6" width="63.75390625" style="325" customWidth="1"/>
    <col min="7" max="7" width="5.375" style="325" customWidth="1"/>
    <col min="8" max="8" width="8.125" style="325" customWidth="1"/>
    <col min="9" max="9" width="16.875" style="325" customWidth="1"/>
    <col min="10" max="10" width="27.00390625" style="325" customWidth="1"/>
    <col min="11" max="11" width="13.875" style="325" customWidth="1"/>
    <col min="12" max="256" width="9.125" style="325" customWidth="1"/>
    <col min="257" max="261" width="9.00390625" style="325" hidden="1" customWidth="1"/>
    <col min="262" max="262" width="63.75390625" style="325" customWidth="1"/>
    <col min="263" max="263" width="5.375" style="325" customWidth="1"/>
    <col min="264" max="264" width="8.125" style="325" customWidth="1"/>
    <col min="265" max="265" width="16.875" style="325" customWidth="1"/>
    <col min="266" max="266" width="27.00390625" style="325" customWidth="1"/>
    <col min="267" max="267" width="13.875" style="325" customWidth="1"/>
    <col min="268" max="512" width="9.125" style="325" customWidth="1"/>
    <col min="513" max="517" width="9.00390625" style="325" hidden="1" customWidth="1"/>
    <col min="518" max="518" width="63.75390625" style="325" customWidth="1"/>
    <col min="519" max="519" width="5.375" style="325" customWidth="1"/>
    <col min="520" max="520" width="8.125" style="325" customWidth="1"/>
    <col min="521" max="521" width="16.875" style="325" customWidth="1"/>
    <col min="522" max="522" width="27.00390625" style="325" customWidth="1"/>
    <col min="523" max="523" width="13.875" style="325" customWidth="1"/>
    <col min="524" max="768" width="9.125" style="325" customWidth="1"/>
    <col min="769" max="773" width="9.00390625" style="325" hidden="1" customWidth="1"/>
    <col min="774" max="774" width="63.75390625" style="325" customWidth="1"/>
    <col min="775" max="775" width="5.375" style="325" customWidth="1"/>
    <col min="776" max="776" width="8.125" style="325" customWidth="1"/>
    <col min="777" max="777" width="16.875" style="325" customWidth="1"/>
    <col min="778" max="778" width="27.00390625" style="325" customWidth="1"/>
    <col min="779" max="779" width="13.875" style="325" customWidth="1"/>
    <col min="780" max="1024" width="9.125" style="325" customWidth="1"/>
    <col min="1025" max="1029" width="9.00390625" style="325" hidden="1" customWidth="1"/>
    <col min="1030" max="1030" width="63.75390625" style="325" customWidth="1"/>
    <col min="1031" max="1031" width="5.375" style="325" customWidth="1"/>
    <col min="1032" max="1032" width="8.125" style="325" customWidth="1"/>
    <col min="1033" max="1033" width="16.875" style="325" customWidth="1"/>
    <col min="1034" max="1034" width="27.00390625" style="325" customWidth="1"/>
    <col min="1035" max="1035" width="13.875" style="325" customWidth="1"/>
    <col min="1036" max="1280" width="9.125" style="325" customWidth="1"/>
    <col min="1281" max="1285" width="9.00390625" style="325" hidden="1" customWidth="1"/>
    <col min="1286" max="1286" width="63.75390625" style="325" customWidth="1"/>
    <col min="1287" max="1287" width="5.375" style="325" customWidth="1"/>
    <col min="1288" max="1288" width="8.125" style="325" customWidth="1"/>
    <col min="1289" max="1289" width="16.875" style="325" customWidth="1"/>
    <col min="1290" max="1290" width="27.00390625" style="325" customWidth="1"/>
    <col min="1291" max="1291" width="13.875" style="325" customWidth="1"/>
    <col min="1292" max="1536" width="9.125" style="325" customWidth="1"/>
    <col min="1537" max="1541" width="9.00390625" style="325" hidden="1" customWidth="1"/>
    <col min="1542" max="1542" width="63.75390625" style="325" customWidth="1"/>
    <col min="1543" max="1543" width="5.375" style="325" customWidth="1"/>
    <col min="1544" max="1544" width="8.125" style="325" customWidth="1"/>
    <col min="1545" max="1545" width="16.875" style="325" customWidth="1"/>
    <col min="1546" max="1546" width="27.00390625" style="325" customWidth="1"/>
    <col min="1547" max="1547" width="13.875" style="325" customWidth="1"/>
    <col min="1548" max="1792" width="9.125" style="325" customWidth="1"/>
    <col min="1793" max="1797" width="9.00390625" style="325" hidden="1" customWidth="1"/>
    <col min="1798" max="1798" width="63.75390625" style="325" customWidth="1"/>
    <col min="1799" max="1799" width="5.375" style="325" customWidth="1"/>
    <col min="1800" max="1800" width="8.125" style="325" customWidth="1"/>
    <col min="1801" max="1801" width="16.875" style="325" customWidth="1"/>
    <col min="1802" max="1802" width="27.00390625" style="325" customWidth="1"/>
    <col min="1803" max="1803" width="13.875" style="325" customWidth="1"/>
    <col min="1804" max="2048" width="9.125" style="325" customWidth="1"/>
    <col min="2049" max="2053" width="9.00390625" style="325" hidden="1" customWidth="1"/>
    <col min="2054" max="2054" width="63.75390625" style="325" customWidth="1"/>
    <col min="2055" max="2055" width="5.375" style="325" customWidth="1"/>
    <col min="2056" max="2056" width="8.125" style="325" customWidth="1"/>
    <col min="2057" max="2057" width="16.875" style="325" customWidth="1"/>
    <col min="2058" max="2058" width="27.00390625" style="325" customWidth="1"/>
    <col min="2059" max="2059" width="13.875" style="325" customWidth="1"/>
    <col min="2060" max="2304" width="9.125" style="325" customWidth="1"/>
    <col min="2305" max="2309" width="9.00390625" style="325" hidden="1" customWidth="1"/>
    <col min="2310" max="2310" width="63.75390625" style="325" customWidth="1"/>
    <col min="2311" max="2311" width="5.375" style="325" customWidth="1"/>
    <col min="2312" max="2312" width="8.125" style="325" customWidth="1"/>
    <col min="2313" max="2313" width="16.875" style="325" customWidth="1"/>
    <col min="2314" max="2314" width="27.00390625" style="325" customWidth="1"/>
    <col min="2315" max="2315" width="13.875" style="325" customWidth="1"/>
    <col min="2316" max="2560" width="9.125" style="325" customWidth="1"/>
    <col min="2561" max="2565" width="9.00390625" style="325" hidden="1" customWidth="1"/>
    <col min="2566" max="2566" width="63.75390625" style="325" customWidth="1"/>
    <col min="2567" max="2567" width="5.375" style="325" customWidth="1"/>
    <col min="2568" max="2568" width="8.125" style="325" customWidth="1"/>
    <col min="2569" max="2569" width="16.875" style="325" customWidth="1"/>
    <col min="2570" max="2570" width="27.00390625" style="325" customWidth="1"/>
    <col min="2571" max="2571" width="13.875" style="325" customWidth="1"/>
    <col min="2572" max="2816" width="9.125" style="325" customWidth="1"/>
    <col min="2817" max="2821" width="9.00390625" style="325" hidden="1" customWidth="1"/>
    <col min="2822" max="2822" width="63.75390625" style="325" customWidth="1"/>
    <col min="2823" max="2823" width="5.375" style="325" customWidth="1"/>
    <col min="2824" max="2824" width="8.125" style="325" customWidth="1"/>
    <col min="2825" max="2825" width="16.875" style="325" customWidth="1"/>
    <col min="2826" max="2826" width="27.00390625" style="325" customWidth="1"/>
    <col min="2827" max="2827" width="13.875" style="325" customWidth="1"/>
    <col min="2828" max="3072" width="9.125" style="325" customWidth="1"/>
    <col min="3073" max="3077" width="9.00390625" style="325" hidden="1" customWidth="1"/>
    <col min="3078" max="3078" width="63.75390625" style="325" customWidth="1"/>
    <col min="3079" max="3079" width="5.375" style="325" customWidth="1"/>
    <col min="3080" max="3080" width="8.125" style="325" customWidth="1"/>
    <col min="3081" max="3081" width="16.875" style="325" customWidth="1"/>
    <col min="3082" max="3082" width="27.00390625" style="325" customWidth="1"/>
    <col min="3083" max="3083" width="13.875" style="325" customWidth="1"/>
    <col min="3084" max="3328" width="9.125" style="325" customWidth="1"/>
    <col min="3329" max="3333" width="9.00390625" style="325" hidden="1" customWidth="1"/>
    <col min="3334" max="3334" width="63.75390625" style="325" customWidth="1"/>
    <col min="3335" max="3335" width="5.375" style="325" customWidth="1"/>
    <col min="3336" max="3336" width="8.125" style="325" customWidth="1"/>
    <col min="3337" max="3337" width="16.875" style="325" customWidth="1"/>
    <col min="3338" max="3338" width="27.00390625" style="325" customWidth="1"/>
    <col min="3339" max="3339" width="13.875" style="325" customWidth="1"/>
    <col min="3340" max="3584" width="9.125" style="325" customWidth="1"/>
    <col min="3585" max="3589" width="9.00390625" style="325" hidden="1" customWidth="1"/>
    <col min="3590" max="3590" width="63.75390625" style="325" customWidth="1"/>
    <col min="3591" max="3591" width="5.375" style="325" customWidth="1"/>
    <col min="3592" max="3592" width="8.125" style="325" customWidth="1"/>
    <col min="3593" max="3593" width="16.875" style="325" customWidth="1"/>
    <col min="3594" max="3594" width="27.00390625" style="325" customWidth="1"/>
    <col min="3595" max="3595" width="13.875" style="325" customWidth="1"/>
    <col min="3596" max="3840" width="9.125" style="325" customWidth="1"/>
    <col min="3841" max="3845" width="9.00390625" style="325" hidden="1" customWidth="1"/>
    <col min="3846" max="3846" width="63.75390625" style="325" customWidth="1"/>
    <col min="3847" max="3847" width="5.375" style="325" customWidth="1"/>
    <col min="3848" max="3848" width="8.125" style="325" customWidth="1"/>
    <col min="3849" max="3849" width="16.875" style="325" customWidth="1"/>
    <col min="3850" max="3850" width="27.00390625" style="325" customWidth="1"/>
    <col min="3851" max="3851" width="13.875" style="325" customWidth="1"/>
    <col min="3852" max="4096" width="9.125" style="325" customWidth="1"/>
    <col min="4097" max="4101" width="9.00390625" style="325" hidden="1" customWidth="1"/>
    <col min="4102" max="4102" width="63.75390625" style="325" customWidth="1"/>
    <col min="4103" max="4103" width="5.375" style="325" customWidth="1"/>
    <col min="4104" max="4104" width="8.125" style="325" customWidth="1"/>
    <col min="4105" max="4105" width="16.875" style="325" customWidth="1"/>
    <col min="4106" max="4106" width="27.00390625" style="325" customWidth="1"/>
    <col min="4107" max="4107" width="13.875" style="325" customWidth="1"/>
    <col min="4108" max="4352" width="9.125" style="325" customWidth="1"/>
    <col min="4353" max="4357" width="9.00390625" style="325" hidden="1" customWidth="1"/>
    <col min="4358" max="4358" width="63.75390625" style="325" customWidth="1"/>
    <col min="4359" max="4359" width="5.375" style="325" customWidth="1"/>
    <col min="4360" max="4360" width="8.125" style="325" customWidth="1"/>
    <col min="4361" max="4361" width="16.875" style="325" customWidth="1"/>
    <col min="4362" max="4362" width="27.00390625" style="325" customWidth="1"/>
    <col min="4363" max="4363" width="13.875" style="325" customWidth="1"/>
    <col min="4364" max="4608" width="9.125" style="325" customWidth="1"/>
    <col min="4609" max="4613" width="9.00390625" style="325" hidden="1" customWidth="1"/>
    <col min="4614" max="4614" width="63.75390625" style="325" customWidth="1"/>
    <col min="4615" max="4615" width="5.375" style="325" customWidth="1"/>
    <col min="4616" max="4616" width="8.125" style="325" customWidth="1"/>
    <col min="4617" max="4617" width="16.875" style="325" customWidth="1"/>
    <col min="4618" max="4618" width="27.00390625" style="325" customWidth="1"/>
    <col min="4619" max="4619" width="13.875" style="325" customWidth="1"/>
    <col min="4620" max="4864" width="9.125" style="325" customWidth="1"/>
    <col min="4865" max="4869" width="9.00390625" style="325" hidden="1" customWidth="1"/>
    <col min="4870" max="4870" width="63.75390625" style="325" customWidth="1"/>
    <col min="4871" max="4871" width="5.375" style="325" customWidth="1"/>
    <col min="4872" max="4872" width="8.125" style="325" customWidth="1"/>
    <col min="4873" max="4873" width="16.875" style="325" customWidth="1"/>
    <col min="4874" max="4874" width="27.00390625" style="325" customWidth="1"/>
    <col min="4875" max="4875" width="13.875" style="325" customWidth="1"/>
    <col min="4876" max="5120" width="9.125" style="325" customWidth="1"/>
    <col min="5121" max="5125" width="9.00390625" style="325" hidden="1" customWidth="1"/>
    <col min="5126" max="5126" width="63.75390625" style="325" customWidth="1"/>
    <col min="5127" max="5127" width="5.375" style="325" customWidth="1"/>
    <col min="5128" max="5128" width="8.125" style="325" customWidth="1"/>
    <col min="5129" max="5129" width="16.875" style="325" customWidth="1"/>
    <col min="5130" max="5130" width="27.00390625" style="325" customWidth="1"/>
    <col min="5131" max="5131" width="13.875" style="325" customWidth="1"/>
    <col min="5132" max="5376" width="9.125" style="325" customWidth="1"/>
    <col min="5377" max="5381" width="9.00390625" style="325" hidden="1" customWidth="1"/>
    <col min="5382" max="5382" width="63.75390625" style="325" customWidth="1"/>
    <col min="5383" max="5383" width="5.375" style="325" customWidth="1"/>
    <col min="5384" max="5384" width="8.125" style="325" customWidth="1"/>
    <col min="5385" max="5385" width="16.875" style="325" customWidth="1"/>
    <col min="5386" max="5386" width="27.00390625" style="325" customWidth="1"/>
    <col min="5387" max="5387" width="13.875" style="325" customWidth="1"/>
    <col min="5388" max="5632" width="9.125" style="325" customWidth="1"/>
    <col min="5633" max="5637" width="9.00390625" style="325" hidden="1" customWidth="1"/>
    <col min="5638" max="5638" width="63.75390625" style="325" customWidth="1"/>
    <col min="5639" max="5639" width="5.375" style="325" customWidth="1"/>
    <col min="5640" max="5640" width="8.125" style="325" customWidth="1"/>
    <col min="5641" max="5641" width="16.875" style="325" customWidth="1"/>
    <col min="5642" max="5642" width="27.00390625" style="325" customWidth="1"/>
    <col min="5643" max="5643" width="13.875" style="325" customWidth="1"/>
    <col min="5644" max="5888" width="9.125" style="325" customWidth="1"/>
    <col min="5889" max="5893" width="9.00390625" style="325" hidden="1" customWidth="1"/>
    <col min="5894" max="5894" width="63.75390625" style="325" customWidth="1"/>
    <col min="5895" max="5895" width="5.375" style="325" customWidth="1"/>
    <col min="5896" max="5896" width="8.125" style="325" customWidth="1"/>
    <col min="5897" max="5897" width="16.875" style="325" customWidth="1"/>
    <col min="5898" max="5898" width="27.00390625" style="325" customWidth="1"/>
    <col min="5899" max="5899" width="13.875" style="325" customWidth="1"/>
    <col min="5900" max="6144" width="9.125" style="325" customWidth="1"/>
    <col min="6145" max="6149" width="9.00390625" style="325" hidden="1" customWidth="1"/>
    <col min="6150" max="6150" width="63.75390625" style="325" customWidth="1"/>
    <col min="6151" max="6151" width="5.375" style="325" customWidth="1"/>
    <col min="6152" max="6152" width="8.125" style="325" customWidth="1"/>
    <col min="6153" max="6153" width="16.875" style="325" customWidth="1"/>
    <col min="6154" max="6154" width="27.00390625" style="325" customWidth="1"/>
    <col min="6155" max="6155" width="13.875" style="325" customWidth="1"/>
    <col min="6156" max="6400" width="9.125" style="325" customWidth="1"/>
    <col min="6401" max="6405" width="9.00390625" style="325" hidden="1" customWidth="1"/>
    <col min="6406" max="6406" width="63.75390625" style="325" customWidth="1"/>
    <col min="6407" max="6407" width="5.375" style="325" customWidth="1"/>
    <col min="6408" max="6408" width="8.125" style="325" customWidth="1"/>
    <col min="6409" max="6409" width="16.875" style="325" customWidth="1"/>
    <col min="6410" max="6410" width="27.00390625" style="325" customWidth="1"/>
    <col min="6411" max="6411" width="13.875" style="325" customWidth="1"/>
    <col min="6412" max="6656" width="9.125" style="325" customWidth="1"/>
    <col min="6657" max="6661" width="9.00390625" style="325" hidden="1" customWidth="1"/>
    <col min="6662" max="6662" width="63.75390625" style="325" customWidth="1"/>
    <col min="6663" max="6663" width="5.375" style="325" customWidth="1"/>
    <col min="6664" max="6664" width="8.125" style="325" customWidth="1"/>
    <col min="6665" max="6665" width="16.875" style="325" customWidth="1"/>
    <col min="6666" max="6666" width="27.00390625" style="325" customWidth="1"/>
    <col min="6667" max="6667" width="13.875" style="325" customWidth="1"/>
    <col min="6668" max="6912" width="9.125" style="325" customWidth="1"/>
    <col min="6913" max="6917" width="9.00390625" style="325" hidden="1" customWidth="1"/>
    <col min="6918" max="6918" width="63.75390625" style="325" customWidth="1"/>
    <col min="6919" max="6919" width="5.375" style="325" customWidth="1"/>
    <col min="6920" max="6920" width="8.125" style="325" customWidth="1"/>
    <col min="6921" max="6921" width="16.875" style="325" customWidth="1"/>
    <col min="6922" max="6922" width="27.00390625" style="325" customWidth="1"/>
    <col min="6923" max="6923" width="13.875" style="325" customWidth="1"/>
    <col min="6924" max="7168" width="9.125" style="325" customWidth="1"/>
    <col min="7169" max="7173" width="9.00390625" style="325" hidden="1" customWidth="1"/>
    <col min="7174" max="7174" width="63.75390625" style="325" customWidth="1"/>
    <col min="7175" max="7175" width="5.375" style="325" customWidth="1"/>
    <col min="7176" max="7176" width="8.125" style="325" customWidth="1"/>
    <col min="7177" max="7177" width="16.875" style="325" customWidth="1"/>
    <col min="7178" max="7178" width="27.00390625" style="325" customWidth="1"/>
    <col min="7179" max="7179" width="13.875" style="325" customWidth="1"/>
    <col min="7180" max="7424" width="9.125" style="325" customWidth="1"/>
    <col min="7425" max="7429" width="9.00390625" style="325" hidden="1" customWidth="1"/>
    <col min="7430" max="7430" width="63.75390625" style="325" customWidth="1"/>
    <col min="7431" max="7431" width="5.375" style="325" customWidth="1"/>
    <col min="7432" max="7432" width="8.125" style="325" customWidth="1"/>
    <col min="7433" max="7433" width="16.875" style="325" customWidth="1"/>
    <col min="7434" max="7434" width="27.00390625" style="325" customWidth="1"/>
    <col min="7435" max="7435" width="13.875" style="325" customWidth="1"/>
    <col min="7436" max="7680" width="9.125" style="325" customWidth="1"/>
    <col min="7681" max="7685" width="9.00390625" style="325" hidden="1" customWidth="1"/>
    <col min="7686" max="7686" width="63.75390625" style="325" customWidth="1"/>
    <col min="7687" max="7687" width="5.375" style="325" customWidth="1"/>
    <col min="7688" max="7688" width="8.125" style="325" customWidth="1"/>
    <col min="7689" max="7689" width="16.875" style="325" customWidth="1"/>
    <col min="7690" max="7690" width="27.00390625" style="325" customWidth="1"/>
    <col min="7691" max="7691" width="13.875" style="325" customWidth="1"/>
    <col min="7692" max="7936" width="9.125" style="325" customWidth="1"/>
    <col min="7937" max="7941" width="9.00390625" style="325" hidden="1" customWidth="1"/>
    <col min="7942" max="7942" width="63.75390625" style="325" customWidth="1"/>
    <col min="7943" max="7943" width="5.375" style="325" customWidth="1"/>
    <col min="7944" max="7944" width="8.125" style="325" customWidth="1"/>
    <col min="7945" max="7945" width="16.875" style="325" customWidth="1"/>
    <col min="7946" max="7946" width="27.00390625" style="325" customWidth="1"/>
    <col min="7947" max="7947" width="13.875" style="325" customWidth="1"/>
    <col min="7948" max="8192" width="9.125" style="325" customWidth="1"/>
    <col min="8193" max="8197" width="9.00390625" style="325" hidden="1" customWidth="1"/>
    <col min="8198" max="8198" width="63.75390625" style="325" customWidth="1"/>
    <col min="8199" max="8199" width="5.375" style="325" customWidth="1"/>
    <col min="8200" max="8200" width="8.125" style="325" customWidth="1"/>
    <col min="8201" max="8201" width="16.875" style="325" customWidth="1"/>
    <col min="8202" max="8202" width="27.00390625" style="325" customWidth="1"/>
    <col min="8203" max="8203" width="13.875" style="325" customWidth="1"/>
    <col min="8204" max="8448" width="9.125" style="325" customWidth="1"/>
    <col min="8449" max="8453" width="9.00390625" style="325" hidden="1" customWidth="1"/>
    <col min="8454" max="8454" width="63.75390625" style="325" customWidth="1"/>
    <col min="8455" max="8455" width="5.375" style="325" customWidth="1"/>
    <col min="8456" max="8456" width="8.125" style="325" customWidth="1"/>
    <col min="8457" max="8457" width="16.875" style="325" customWidth="1"/>
    <col min="8458" max="8458" width="27.00390625" style="325" customWidth="1"/>
    <col min="8459" max="8459" width="13.875" style="325" customWidth="1"/>
    <col min="8460" max="8704" width="9.125" style="325" customWidth="1"/>
    <col min="8705" max="8709" width="9.00390625" style="325" hidden="1" customWidth="1"/>
    <col min="8710" max="8710" width="63.75390625" style="325" customWidth="1"/>
    <col min="8711" max="8711" width="5.375" style="325" customWidth="1"/>
    <col min="8712" max="8712" width="8.125" style="325" customWidth="1"/>
    <col min="8713" max="8713" width="16.875" style="325" customWidth="1"/>
    <col min="8714" max="8714" width="27.00390625" style="325" customWidth="1"/>
    <col min="8715" max="8715" width="13.875" style="325" customWidth="1"/>
    <col min="8716" max="8960" width="9.125" style="325" customWidth="1"/>
    <col min="8961" max="8965" width="9.00390625" style="325" hidden="1" customWidth="1"/>
    <col min="8966" max="8966" width="63.75390625" style="325" customWidth="1"/>
    <col min="8967" max="8967" width="5.375" style="325" customWidth="1"/>
    <col min="8968" max="8968" width="8.125" style="325" customWidth="1"/>
    <col min="8969" max="8969" width="16.875" style="325" customWidth="1"/>
    <col min="8970" max="8970" width="27.00390625" style="325" customWidth="1"/>
    <col min="8971" max="8971" width="13.875" style="325" customWidth="1"/>
    <col min="8972" max="9216" width="9.125" style="325" customWidth="1"/>
    <col min="9217" max="9221" width="9.00390625" style="325" hidden="1" customWidth="1"/>
    <col min="9222" max="9222" width="63.75390625" style="325" customWidth="1"/>
    <col min="9223" max="9223" width="5.375" style="325" customWidth="1"/>
    <col min="9224" max="9224" width="8.125" style="325" customWidth="1"/>
    <col min="9225" max="9225" width="16.875" style="325" customWidth="1"/>
    <col min="9226" max="9226" width="27.00390625" style="325" customWidth="1"/>
    <col min="9227" max="9227" width="13.875" style="325" customWidth="1"/>
    <col min="9228" max="9472" width="9.125" style="325" customWidth="1"/>
    <col min="9473" max="9477" width="9.00390625" style="325" hidden="1" customWidth="1"/>
    <col min="9478" max="9478" width="63.75390625" style="325" customWidth="1"/>
    <col min="9479" max="9479" width="5.375" style="325" customWidth="1"/>
    <col min="9480" max="9480" width="8.125" style="325" customWidth="1"/>
    <col min="9481" max="9481" width="16.875" style="325" customWidth="1"/>
    <col min="9482" max="9482" width="27.00390625" style="325" customWidth="1"/>
    <col min="9483" max="9483" width="13.875" style="325" customWidth="1"/>
    <col min="9484" max="9728" width="9.125" style="325" customWidth="1"/>
    <col min="9729" max="9733" width="9.00390625" style="325" hidden="1" customWidth="1"/>
    <col min="9734" max="9734" width="63.75390625" style="325" customWidth="1"/>
    <col min="9735" max="9735" width="5.375" style="325" customWidth="1"/>
    <col min="9736" max="9736" width="8.125" style="325" customWidth="1"/>
    <col min="9737" max="9737" width="16.875" style="325" customWidth="1"/>
    <col min="9738" max="9738" width="27.00390625" style="325" customWidth="1"/>
    <col min="9739" max="9739" width="13.875" style="325" customWidth="1"/>
    <col min="9740" max="9984" width="9.125" style="325" customWidth="1"/>
    <col min="9985" max="9989" width="9.00390625" style="325" hidden="1" customWidth="1"/>
    <col min="9990" max="9990" width="63.75390625" style="325" customWidth="1"/>
    <col min="9991" max="9991" width="5.375" style="325" customWidth="1"/>
    <col min="9992" max="9992" width="8.125" style="325" customWidth="1"/>
    <col min="9993" max="9993" width="16.875" style="325" customWidth="1"/>
    <col min="9994" max="9994" width="27.00390625" style="325" customWidth="1"/>
    <col min="9995" max="9995" width="13.875" style="325" customWidth="1"/>
    <col min="9996" max="10240" width="9.125" style="325" customWidth="1"/>
    <col min="10241" max="10245" width="9.00390625" style="325" hidden="1" customWidth="1"/>
    <col min="10246" max="10246" width="63.75390625" style="325" customWidth="1"/>
    <col min="10247" max="10247" width="5.375" style="325" customWidth="1"/>
    <col min="10248" max="10248" width="8.125" style="325" customWidth="1"/>
    <col min="10249" max="10249" width="16.875" style="325" customWidth="1"/>
    <col min="10250" max="10250" width="27.00390625" style="325" customWidth="1"/>
    <col min="10251" max="10251" width="13.875" style="325" customWidth="1"/>
    <col min="10252" max="10496" width="9.125" style="325" customWidth="1"/>
    <col min="10497" max="10501" width="9.00390625" style="325" hidden="1" customWidth="1"/>
    <col min="10502" max="10502" width="63.75390625" style="325" customWidth="1"/>
    <col min="10503" max="10503" width="5.375" style="325" customWidth="1"/>
    <col min="10504" max="10504" width="8.125" style="325" customWidth="1"/>
    <col min="10505" max="10505" width="16.875" style="325" customWidth="1"/>
    <col min="10506" max="10506" width="27.00390625" style="325" customWidth="1"/>
    <col min="10507" max="10507" width="13.875" style="325" customWidth="1"/>
    <col min="10508" max="10752" width="9.125" style="325" customWidth="1"/>
    <col min="10753" max="10757" width="9.00390625" style="325" hidden="1" customWidth="1"/>
    <col min="10758" max="10758" width="63.75390625" style="325" customWidth="1"/>
    <col min="10759" max="10759" width="5.375" style="325" customWidth="1"/>
    <col min="10760" max="10760" width="8.125" style="325" customWidth="1"/>
    <col min="10761" max="10761" width="16.875" style="325" customWidth="1"/>
    <col min="10762" max="10762" width="27.00390625" style="325" customWidth="1"/>
    <col min="10763" max="10763" width="13.875" style="325" customWidth="1"/>
    <col min="10764" max="11008" width="9.125" style="325" customWidth="1"/>
    <col min="11009" max="11013" width="9.00390625" style="325" hidden="1" customWidth="1"/>
    <col min="11014" max="11014" width="63.75390625" style="325" customWidth="1"/>
    <col min="11015" max="11015" width="5.375" style="325" customWidth="1"/>
    <col min="11016" max="11016" width="8.125" style="325" customWidth="1"/>
    <col min="11017" max="11017" width="16.875" style="325" customWidth="1"/>
    <col min="11018" max="11018" width="27.00390625" style="325" customWidth="1"/>
    <col min="11019" max="11019" width="13.875" style="325" customWidth="1"/>
    <col min="11020" max="11264" width="9.125" style="325" customWidth="1"/>
    <col min="11265" max="11269" width="9.00390625" style="325" hidden="1" customWidth="1"/>
    <col min="11270" max="11270" width="63.75390625" style="325" customWidth="1"/>
    <col min="11271" max="11271" width="5.375" style="325" customWidth="1"/>
    <col min="11272" max="11272" width="8.125" style="325" customWidth="1"/>
    <col min="11273" max="11273" width="16.875" style="325" customWidth="1"/>
    <col min="11274" max="11274" width="27.00390625" style="325" customWidth="1"/>
    <col min="11275" max="11275" width="13.875" style="325" customWidth="1"/>
    <col min="11276" max="11520" width="9.125" style="325" customWidth="1"/>
    <col min="11521" max="11525" width="9.00390625" style="325" hidden="1" customWidth="1"/>
    <col min="11526" max="11526" width="63.75390625" style="325" customWidth="1"/>
    <col min="11527" max="11527" width="5.375" style="325" customWidth="1"/>
    <col min="11528" max="11528" width="8.125" style="325" customWidth="1"/>
    <col min="11529" max="11529" width="16.875" style="325" customWidth="1"/>
    <col min="11530" max="11530" width="27.00390625" style="325" customWidth="1"/>
    <col min="11531" max="11531" width="13.875" style="325" customWidth="1"/>
    <col min="11532" max="11776" width="9.125" style="325" customWidth="1"/>
    <col min="11777" max="11781" width="9.00390625" style="325" hidden="1" customWidth="1"/>
    <col min="11782" max="11782" width="63.75390625" style="325" customWidth="1"/>
    <col min="11783" max="11783" width="5.375" style="325" customWidth="1"/>
    <col min="11784" max="11784" width="8.125" style="325" customWidth="1"/>
    <col min="11785" max="11785" width="16.875" style="325" customWidth="1"/>
    <col min="11786" max="11786" width="27.00390625" style="325" customWidth="1"/>
    <col min="11787" max="11787" width="13.875" style="325" customWidth="1"/>
    <col min="11788" max="12032" width="9.125" style="325" customWidth="1"/>
    <col min="12033" max="12037" width="9.00390625" style="325" hidden="1" customWidth="1"/>
    <col min="12038" max="12038" width="63.75390625" style="325" customWidth="1"/>
    <col min="12039" max="12039" width="5.375" style="325" customWidth="1"/>
    <col min="12040" max="12040" width="8.125" style="325" customWidth="1"/>
    <col min="12041" max="12041" width="16.875" style="325" customWidth="1"/>
    <col min="12042" max="12042" width="27.00390625" style="325" customWidth="1"/>
    <col min="12043" max="12043" width="13.875" style="325" customWidth="1"/>
    <col min="12044" max="12288" width="9.125" style="325" customWidth="1"/>
    <col min="12289" max="12293" width="9.00390625" style="325" hidden="1" customWidth="1"/>
    <col min="12294" max="12294" width="63.75390625" style="325" customWidth="1"/>
    <col min="12295" max="12295" width="5.375" style="325" customWidth="1"/>
    <col min="12296" max="12296" width="8.125" style="325" customWidth="1"/>
    <col min="12297" max="12297" width="16.875" style="325" customWidth="1"/>
    <col min="12298" max="12298" width="27.00390625" style="325" customWidth="1"/>
    <col min="12299" max="12299" width="13.875" style="325" customWidth="1"/>
    <col min="12300" max="12544" width="9.125" style="325" customWidth="1"/>
    <col min="12545" max="12549" width="9.00390625" style="325" hidden="1" customWidth="1"/>
    <col min="12550" max="12550" width="63.75390625" style="325" customWidth="1"/>
    <col min="12551" max="12551" width="5.375" style="325" customWidth="1"/>
    <col min="12552" max="12552" width="8.125" style="325" customWidth="1"/>
    <col min="12553" max="12553" width="16.875" style="325" customWidth="1"/>
    <col min="12554" max="12554" width="27.00390625" style="325" customWidth="1"/>
    <col min="12555" max="12555" width="13.875" style="325" customWidth="1"/>
    <col min="12556" max="12800" width="9.125" style="325" customWidth="1"/>
    <col min="12801" max="12805" width="9.00390625" style="325" hidden="1" customWidth="1"/>
    <col min="12806" max="12806" width="63.75390625" style="325" customWidth="1"/>
    <col min="12807" max="12807" width="5.375" style="325" customWidth="1"/>
    <col min="12808" max="12808" width="8.125" style="325" customWidth="1"/>
    <col min="12809" max="12809" width="16.875" style="325" customWidth="1"/>
    <col min="12810" max="12810" width="27.00390625" style="325" customWidth="1"/>
    <col min="12811" max="12811" width="13.875" style="325" customWidth="1"/>
    <col min="12812" max="13056" width="9.125" style="325" customWidth="1"/>
    <col min="13057" max="13061" width="9.00390625" style="325" hidden="1" customWidth="1"/>
    <col min="13062" max="13062" width="63.75390625" style="325" customWidth="1"/>
    <col min="13063" max="13063" width="5.375" style="325" customWidth="1"/>
    <col min="13064" max="13064" width="8.125" style="325" customWidth="1"/>
    <col min="13065" max="13065" width="16.875" style="325" customWidth="1"/>
    <col min="13066" max="13066" width="27.00390625" style="325" customWidth="1"/>
    <col min="13067" max="13067" width="13.875" style="325" customWidth="1"/>
    <col min="13068" max="13312" width="9.125" style="325" customWidth="1"/>
    <col min="13313" max="13317" width="9.00390625" style="325" hidden="1" customWidth="1"/>
    <col min="13318" max="13318" width="63.75390625" style="325" customWidth="1"/>
    <col min="13319" max="13319" width="5.375" style="325" customWidth="1"/>
    <col min="13320" max="13320" width="8.125" style="325" customWidth="1"/>
    <col min="13321" max="13321" width="16.875" style="325" customWidth="1"/>
    <col min="13322" max="13322" width="27.00390625" style="325" customWidth="1"/>
    <col min="13323" max="13323" width="13.875" style="325" customWidth="1"/>
    <col min="13324" max="13568" width="9.125" style="325" customWidth="1"/>
    <col min="13569" max="13573" width="9.00390625" style="325" hidden="1" customWidth="1"/>
    <col min="13574" max="13574" width="63.75390625" style="325" customWidth="1"/>
    <col min="13575" max="13575" width="5.375" style="325" customWidth="1"/>
    <col min="13576" max="13576" width="8.125" style="325" customWidth="1"/>
    <col min="13577" max="13577" width="16.875" style="325" customWidth="1"/>
    <col min="13578" max="13578" width="27.00390625" style="325" customWidth="1"/>
    <col min="13579" max="13579" width="13.875" style="325" customWidth="1"/>
    <col min="13580" max="13824" width="9.125" style="325" customWidth="1"/>
    <col min="13825" max="13829" width="9.00390625" style="325" hidden="1" customWidth="1"/>
    <col min="13830" max="13830" width="63.75390625" style="325" customWidth="1"/>
    <col min="13831" max="13831" width="5.375" style="325" customWidth="1"/>
    <col min="13832" max="13832" width="8.125" style="325" customWidth="1"/>
    <col min="13833" max="13833" width="16.875" style="325" customWidth="1"/>
    <col min="13834" max="13834" width="27.00390625" style="325" customWidth="1"/>
    <col min="13835" max="13835" width="13.875" style="325" customWidth="1"/>
    <col min="13836" max="14080" width="9.125" style="325" customWidth="1"/>
    <col min="14081" max="14085" width="9.00390625" style="325" hidden="1" customWidth="1"/>
    <col min="14086" max="14086" width="63.75390625" style="325" customWidth="1"/>
    <col min="14087" max="14087" width="5.375" style="325" customWidth="1"/>
    <col min="14088" max="14088" width="8.125" style="325" customWidth="1"/>
    <col min="14089" max="14089" width="16.875" style="325" customWidth="1"/>
    <col min="14090" max="14090" width="27.00390625" style="325" customWidth="1"/>
    <col min="14091" max="14091" width="13.875" style="325" customWidth="1"/>
    <col min="14092" max="14336" width="9.125" style="325" customWidth="1"/>
    <col min="14337" max="14341" width="9.00390625" style="325" hidden="1" customWidth="1"/>
    <col min="14342" max="14342" width="63.75390625" style="325" customWidth="1"/>
    <col min="14343" max="14343" width="5.375" style="325" customWidth="1"/>
    <col min="14344" max="14344" width="8.125" style="325" customWidth="1"/>
    <col min="14345" max="14345" width="16.875" style="325" customWidth="1"/>
    <col min="14346" max="14346" width="27.00390625" style="325" customWidth="1"/>
    <col min="14347" max="14347" width="13.875" style="325" customWidth="1"/>
    <col min="14348" max="14592" width="9.125" style="325" customWidth="1"/>
    <col min="14593" max="14597" width="9.00390625" style="325" hidden="1" customWidth="1"/>
    <col min="14598" max="14598" width="63.75390625" style="325" customWidth="1"/>
    <col min="14599" max="14599" width="5.375" style="325" customWidth="1"/>
    <col min="14600" max="14600" width="8.125" style="325" customWidth="1"/>
    <col min="14601" max="14601" width="16.875" style="325" customWidth="1"/>
    <col min="14602" max="14602" width="27.00390625" style="325" customWidth="1"/>
    <col min="14603" max="14603" width="13.875" style="325" customWidth="1"/>
    <col min="14604" max="14848" width="9.125" style="325" customWidth="1"/>
    <col min="14849" max="14853" width="9.00390625" style="325" hidden="1" customWidth="1"/>
    <col min="14854" max="14854" width="63.75390625" style="325" customWidth="1"/>
    <col min="14855" max="14855" width="5.375" style="325" customWidth="1"/>
    <col min="14856" max="14856" width="8.125" style="325" customWidth="1"/>
    <col min="14857" max="14857" width="16.875" style="325" customWidth="1"/>
    <col min="14858" max="14858" width="27.00390625" style="325" customWidth="1"/>
    <col min="14859" max="14859" width="13.875" style="325" customWidth="1"/>
    <col min="14860" max="15104" width="9.125" style="325" customWidth="1"/>
    <col min="15105" max="15109" width="9.00390625" style="325" hidden="1" customWidth="1"/>
    <col min="15110" max="15110" width="63.75390625" style="325" customWidth="1"/>
    <col min="15111" max="15111" width="5.375" style="325" customWidth="1"/>
    <col min="15112" max="15112" width="8.125" style="325" customWidth="1"/>
    <col min="15113" max="15113" width="16.875" style="325" customWidth="1"/>
    <col min="15114" max="15114" width="27.00390625" style="325" customWidth="1"/>
    <col min="15115" max="15115" width="13.875" style="325" customWidth="1"/>
    <col min="15116" max="15360" width="9.125" style="325" customWidth="1"/>
    <col min="15361" max="15365" width="9.00390625" style="325" hidden="1" customWidth="1"/>
    <col min="15366" max="15366" width="63.75390625" style="325" customWidth="1"/>
    <col min="15367" max="15367" width="5.375" style="325" customWidth="1"/>
    <col min="15368" max="15368" width="8.125" style="325" customWidth="1"/>
    <col min="15369" max="15369" width="16.875" style="325" customWidth="1"/>
    <col min="15370" max="15370" width="27.00390625" style="325" customWidth="1"/>
    <col min="15371" max="15371" width="13.875" style="325" customWidth="1"/>
    <col min="15372" max="15616" width="9.125" style="325" customWidth="1"/>
    <col min="15617" max="15621" width="9.00390625" style="325" hidden="1" customWidth="1"/>
    <col min="15622" max="15622" width="63.75390625" style="325" customWidth="1"/>
    <col min="15623" max="15623" width="5.375" style="325" customWidth="1"/>
    <col min="15624" max="15624" width="8.125" style="325" customWidth="1"/>
    <col min="15625" max="15625" width="16.875" style="325" customWidth="1"/>
    <col min="15626" max="15626" width="27.00390625" style="325" customWidth="1"/>
    <col min="15627" max="15627" width="13.875" style="325" customWidth="1"/>
    <col min="15628" max="15872" width="9.125" style="325" customWidth="1"/>
    <col min="15873" max="15877" width="9.00390625" style="325" hidden="1" customWidth="1"/>
    <col min="15878" max="15878" width="63.75390625" style="325" customWidth="1"/>
    <col min="15879" max="15879" width="5.375" style="325" customWidth="1"/>
    <col min="15880" max="15880" width="8.125" style="325" customWidth="1"/>
    <col min="15881" max="15881" width="16.875" style="325" customWidth="1"/>
    <col min="15882" max="15882" width="27.00390625" style="325" customWidth="1"/>
    <col min="15883" max="15883" width="13.875" style="325" customWidth="1"/>
    <col min="15884" max="16128" width="9.125" style="325" customWidth="1"/>
    <col min="16129" max="16133" width="9.00390625" style="325" hidden="1" customWidth="1"/>
    <col min="16134" max="16134" width="63.75390625" style="325" customWidth="1"/>
    <col min="16135" max="16135" width="5.375" style="325" customWidth="1"/>
    <col min="16136" max="16136" width="8.125" style="325" customWidth="1"/>
    <col min="16137" max="16137" width="16.875" style="325" customWidth="1"/>
    <col min="16138" max="16138" width="27.00390625" style="325" customWidth="1"/>
    <col min="16139" max="16139" width="13.875" style="325" customWidth="1"/>
    <col min="16140" max="16384" width="9.125" style="325" customWidth="1"/>
  </cols>
  <sheetData>
    <row r="1" spans="6:10" s="278" customFormat="1" ht="12.75">
      <c r="F1" s="279" t="s">
        <v>561</v>
      </c>
      <c r="G1" s="279"/>
      <c r="H1" s="279"/>
      <c r="I1" s="280"/>
      <c r="J1" s="280"/>
    </row>
    <row r="2" spans="6:10" s="281" customFormat="1" ht="12.75">
      <c r="F2" s="279" t="s">
        <v>562</v>
      </c>
      <c r="G2" s="279"/>
      <c r="H2" s="279"/>
      <c r="I2" s="280"/>
      <c r="J2" s="280"/>
    </row>
    <row r="3" spans="1:10" s="278" customFormat="1" ht="12.75">
      <c r="A3" s="282" t="s">
        <v>563</v>
      </c>
      <c r="B3" s="282" t="s">
        <v>564</v>
      </c>
      <c r="C3" s="282" t="s">
        <v>565</v>
      </c>
      <c r="D3" s="282" t="s">
        <v>566</v>
      </c>
      <c r="E3" s="282" t="s">
        <v>567</v>
      </c>
      <c r="F3" s="283" t="s">
        <v>568</v>
      </c>
      <c r="G3" s="284" t="s">
        <v>569</v>
      </c>
      <c r="H3" s="284" t="s">
        <v>570</v>
      </c>
      <c r="I3" s="285" t="s">
        <v>571</v>
      </c>
      <c r="J3" s="280" t="s">
        <v>560</v>
      </c>
    </row>
    <row r="4" spans="3:10" s="278" customFormat="1" ht="3" customHeight="1" hidden="1">
      <c r="C4" s="282"/>
      <c r="D4" s="282"/>
      <c r="F4" s="284"/>
      <c r="G4" s="284"/>
      <c r="H4" s="284"/>
      <c r="I4" s="280"/>
      <c r="J4" s="280"/>
    </row>
    <row r="5" spans="3:10" s="278" customFormat="1" ht="12.75" hidden="1">
      <c r="C5" s="282"/>
      <c r="D5" s="282"/>
      <c r="F5" s="284"/>
      <c r="G5" s="284"/>
      <c r="H5" s="284"/>
      <c r="I5" s="280"/>
      <c r="J5" s="280"/>
    </row>
    <row r="6" spans="3:10" s="278" customFormat="1" ht="12.75" hidden="1">
      <c r="C6" s="282"/>
      <c r="D6" s="282"/>
      <c r="F6" s="284"/>
      <c r="G6" s="284"/>
      <c r="H6" s="284"/>
      <c r="I6" s="280"/>
      <c r="J6" s="280"/>
    </row>
    <row r="7" spans="3:10" s="281" customFormat="1" ht="12.75" customHeight="1">
      <c r="C7" s="286"/>
      <c r="D7" s="286"/>
      <c r="F7" s="283" t="s">
        <v>572</v>
      </c>
      <c r="G7" s="283" t="s">
        <v>534</v>
      </c>
      <c r="H7" s="284">
        <v>1</v>
      </c>
      <c r="I7" s="280"/>
      <c r="J7" s="280">
        <f>H7*I7</f>
        <v>0</v>
      </c>
    </row>
    <row r="8" spans="3:10" s="281" customFormat="1" ht="12.75" customHeight="1">
      <c r="C8" s="286"/>
      <c r="D8" s="286"/>
      <c r="F8" s="283" t="s">
        <v>573</v>
      </c>
      <c r="G8" s="283" t="s">
        <v>534</v>
      </c>
      <c r="H8" s="284">
        <v>2</v>
      </c>
      <c r="I8" s="280"/>
      <c r="J8" s="280">
        <f aca="true" t="shared" si="0" ref="J8:J55">H8*I8</f>
        <v>0</v>
      </c>
    </row>
    <row r="9" spans="3:10" s="281" customFormat="1" ht="15.75" customHeight="1">
      <c r="C9" s="286"/>
      <c r="D9" s="286"/>
      <c r="F9" s="287" t="s">
        <v>574</v>
      </c>
      <c r="G9" s="283" t="s">
        <v>534</v>
      </c>
      <c r="H9" s="284">
        <v>20</v>
      </c>
      <c r="I9" s="280"/>
      <c r="J9" s="280">
        <f t="shared" si="0"/>
        <v>0</v>
      </c>
    </row>
    <row r="10" spans="3:10" s="281" customFormat="1" ht="12.75" customHeight="1">
      <c r="C10" s="286"/>
      <c r="D10" s="286"/>
      <c r="F10" s="285" t="s">
        <v>575</v>
      </c>
      <c r="G10" s="285" t="s">
        <v>534</v>
      </c>
      <c r="H10" s="288">
        <v>1</v>
      </c>
      <c r="J10" s="280">
        <f t="shared" si="0"/>
        <v>0</v>
      </c>
    </row>
    <row r="11" spans="3:10" s="289" customFormat="1" ht="17.25" customHeight="1">
      <c r="C11" s="290"/>
      <c r="D11" s="290"/>
      <c r="F11" s="291"/>
      <c r="G11" s="292"/>
      <c r="H11" s="292"/>
      <c r="I11" s="293"/>
      <c r="J11" s="280">
        <f t="shared" si="0"/>
        <v>0</v>
      </c>
    </row>
    <row r="12" spans="1:10" s="281" customFormat="1" ht="13.5" customHeight="1">
      <c r="A12" s="286" t="s">
        <v>576</v>
      </c>
      <c r="F12" s="283" t="s">
        <v>577</v>
      </c>
      <c r="G12" s="279"/>
      <c r="H12" s="284"/>
      <c r="I12" s="288"/>
      <c r="J12" s="280">
        <f t="shared" si="0"/>
        <v>0</v>
      </c>
    </row>
    <row r="13" spans="3:10" s="294" customFormat="1" ht="12.75">
      <c r="C13" s="295" t="s">
        <v>578</v>
      </c>
      <c r="D13" s="295" t="s">
        <v>579</v>
      </c>
      <c r="F13" s="296" t="s">
        <v>580</v>
      </c>
      <c r="G13" s="297" t="s">
        <v>534</v>
      </c>
      <c r="H13" s="297">
        <v>2</v>
      </c>
      <c r="I13" s="298"/>
      <c r="J13" s="280">
        <f t="shared" si="0"/>
        <v>0</v>
      </c>
    </row>
    <row r="14" spans="3:10" s="294" customFormat="1" ht="12.75">
      <c r="C14" s="295" t="s">
        <v>581</v>
      </c>
      <c r="D14" s="295" t="s">
        <v>582</v>
      </c>
      <c r="F14" s="296" t="s">
        <v>583</v>
      </c>
      <c r="G14" s="297" t="s">
        <v>534</v>
      </c>
      <c r="H14" s="297">
        <v>361</v>
      </c>
      <c r="I14" s="298"/>
      <c r="J14" s="280">
        <f t="shared" si="0"/>
        <v>0</v>
      </c>
    </row>
    <row r="15" spans="3:10" s="294" customFormat="1" ht="12.75">
      <c r="C15" s="295" t="s">
        <v>581</v>
      </c>
      <c r="D15" s="295" t="s">
        <v>582</v>
      </c>
      <c r="F15" s="296" t="s">
        <v>584</v>
      </c>
      <c r="G15" s="297" t="s">
        <v>534</v>
      </c>
      <c r="H15" s="297">
        <v>180</v>
      </c>
      <c r="I15" s="298"/>
      <c r="J15" s="280">
        <f t="shared" si="0"/>
        <v>0</v>
      </c>
    </row>
    <row r="16" spans="3:10" s="294" customFormat="1" ht="12.75">
      <c r="C16" s="295" t="s">
        <v>581</v>
      </c>
      <c r="D16" s="295" t="s">
        <v>582</v>
      </c>
      <c r="F16" s="296" t="s">
        <v>585</v>
      </c>
      <c r="G16" s="297" t="s">
        <v>534</v>
      </c>
      <c r="H16" s="297">
        <v>4</v>
      </c>
      <c r="I16" s="298"/>
      <c r="J16" s="280">
        <f t="shared" si="0"/>
        <v>0</v>
      </c>
    </row>
    <row r="17" spans="3:10" s="299" customFormat="1" ht="15.75" customHeight="1">
      <c r="C17" s="300"/>
      <c r="D17" s="300"/>
      <c r="F17" s="283" t="s">
        <v>586</v>
      </c>
      <c r="G17" s="279" t="s">
        <v>120</v>
      </c>
      <c r="H17" s="284">
        <v>90</v>
      </c>
      <c r="I17" s="280"/>
      <c r="J17" s="280">
        <f t="shared" si="0"/>
        <v>0</v>
      </c>
    </row>
    <row r="18" spans="3:10" s="301" customFormat="1" ht="12.75" customHeight="1" hidden="1">
      <c r="C18" s="302"/>
      <c r="D18" s="302"/>
      <c r="F18" s="291"/>
      <c r="G18" s="303"/>
      <c r="H18" s="292"/>
      <c r="I18" s="293"/>
      <c r="J18" s="280">
        <f t="shared" si="0"/>
        <v>0</v>
      </c>
    </row>
    <row r="19" spans="1:10" s="281" customFormat="1" ht="12.75">
      <c r="A19" s="286" t="s">
        <v>587</v>
      </c>
      <c r="D19" s="286" t="s">
        <v>588</v>
      </c>
      <c r="F19" s="284" t="s">
        <v>589</v>
      </c>
      <c r="G19" s="279"/>
      <c r="H19" s="284">
        <v>0</v>
      </c>
      <c r="I19" s="288"/>
      <c r="J19" s="280">
        <f t="shared" si="0"/>
        <v>0</v>
      </c>
    </row>
    <row r="20" spans="1:10" s="281" customFormat="1" ht="12.75">
      <c r="A20" s="304"/>
      <c r="B20" s="304"/>
      <c r="C20" s="305" t="s">
        <v>590</v>
      </c>
      <c r="D20" s="305" t="s">
        <v>591</v>
      </c>
      <c r="E20" s="304"/>
      <c r="F20" s="284" t="s">
        <v>592</v>
      </c>
      <c r="G20" s="284" t="s">
        <v>534</v>
      </c>
      <c r="H20" s="284">
        <v>60</v>
      </c>
      <c r="I20" s="280"/>
      <c r="J20" s="280">
        <f t="shared" si="0"/>
        <v>0</v>
      </c>
    </row>
    <row r="21" spans="1:10" s="281" customFormat="1" ht="12.75">
      <c r="A21" s="304"/>
      <c r="B21" s="304"/>
      <c r="C21" s="305" t="s">
        <v>593</v>
      </c>
      <c r="D21" s="305" t="s">
        <v>594</v>
      </c>
      <c r="E21" s="304"/>
      <c r="F21" s="284" t="s">
        <v>595</v>
      </c>
      <c r="G21" s="284" t="s">
        <v>534</v>
      </c>
      <c r="H21" s="284">
        <v>40</v>
      </c>
      <c r="I21" s="280"/>
      <c r="J21" s="280">
        <f t="shared" si="0"/>
        <v>0</v>
      </c>
    </row>
    <row r="22" spans="1:10" s="309" customFormat="1" ht="12.75">
      <c r="A22" s="306"/>
      <c r="B22" s="306"/>
      <c r="C22" s="307"/>
      <c r="D22" s="307"/>
      <c r="E22" s="306"/>
      <c r="F22" s="296" t="s">
        <v>596</v>
      </c>
      <c r="G22" s="297"/>
      <c r="H22" s="297"/>
      <c r="I22" s="308"/>
      <c r="J22" s="280">
        <f t="shared" si="0"/>
        <v>0</v>
      </c>
    </row>
    <row r="23" spans="1:10" s="309" customFormat="1" ht="12.75">
      <c r="A23" s="306"/>
      <c r="B23" s="306"/>
      <c r="C23" s="307" t="s">
        <v>597</v>
      </c>
      <c r="D23" s="307" t="s">
        <v>598</v>
      </c>
      <c r="E23" s="306"/>
      <c r="F23" s="296" t="s">
        <v>599</v>
      </c>
      <c r="G23" s="297" t="s">
        <v>534</v>
      </c>
      <c r="H23" s="297">
        <v>6</v>
      </c>
      <c r="I23" s="308"/>
      <c r="J23" s="280">
        <f t="shared" si="0"/>
        <v>0</v>
      </c>
    </row>
    <row r="24" spans="1:10" s="309" customFormat="1" ht="12.75">
      <c r="A24" s="306"/>
      <c r="B24" s="306"/>
      <c r="C24" s="307" t="s">
        <v>597</v>
      </c>
      <c r="D24" s="307" t="s">
        <v>598</v>
      </c>
      <c r="E24" s="306"/>
      <c r="F24" s="296" t="s">
        <v>600</v>
      </c>
      <c r="G24" s="297" t="s">
        <v>534</v>
      </c>
      <c r="H24" s="297">
        <v>3</v>
      </c>
      <c r="I24" s="308"/>
      <c r="J24" s="280">
        <f t="shared" si="0"/>
        <v>0</v>
      </c>
    </row>
    <row r="25" spans="1:10" s="309" customFormat="1" ht="12.75">
      <c r="A25" s="306"/>
      <c r="B25" s="306"/>
      <c r="C25" s="307" t="s">
        <v>597</v>
      </c>
      <c r="D25" s="307" t="s">
        <v>598</v>
      </c>
      <c r="E25" s="306"/>
      <c r="F25" s="296" t="s">
        <v>601</v>
      </c>
      <c r="G25" s="297" t="s">
        <v>534</v>
      </c>
      <c r="H25" s="297">
        <v>1</v>
      </c>
      <c r="I25" s="308"/>
      <c r="J25" s="280">
        <f t="shared" si="0"/>
        <v>0</v>
      </c>
    </row>
    <row r="26" spans="1:10" s="309" customFormat="1" ht="12.75">
      <c r="A26" s="306"/>
      <c r="B26" s="306"/>
      <c r="C26" s="307" t="s">
        <v>597</v>
      </c>
      <c r="D26" s="307" t="s">
        <v>598</v>
      </c>
      <c r="E26" s="306"/>
      <c r="F26" s="296" t="s">
        <v>602</v>
      </c>
      <c r="G26" s="297" t="s">
        <v>534</v>
      </c>
      <c r="H26" s="297">
        <v>40</v>
      </c>
      <c r="I26" s="308"/>
      <c r="J26" s="280">
        <f t="shared" si="0"/>
        <v>0</v>
      </c>
    </row>
    <row r="27" spans="1:10" s="309" customFormat="1" ht="12.75">
      <c r="A27" s="306"/>
      <c r="B27" s="306"/>
      <c r="C27" s="307"/>
      <c r="D27" s="307"/>
      <c r="E27" s="306"/>
      <c r="F27" s="297" t="s">
        <v>603</v>
      </c>
      <c r="G27" s="297" t="s">
        <v>534</v>
      </c>
      <c r="H27" s="297">
        <v>37</v>
      </c>
      <c r="I27" s="308"/>
      <c r="J27" s="280">
        <f t="shared" si="0"/>
        <v>0</v>
      </c>
    </row>
    <row r="28" spans="3:10" s="309" customFormat="1" ht="12.75">
      <c r="C28" s="310" t="s">
        <v>604</v>
      </c>
      <c r="D28" s="310" t="s">
        <v>605</v>
      </c>
      <c r="F28" s="297" t="s">
        <v>606</v>
      </c>
      <c r="G28" s="311"/>
      <c r="H28" s="297">
        <v>0</v>
      </c>
      <c r="I28" s="308"/>
      <c r="J28" s="280">
        <f t="shared" si="0"/>
        <v>0</v>
      </c>
    </row>
    <row r="29" spans="1:10" s="281" customFormat="1" ht="12.75">
      <c r="A29" s="286" t="s">
        <v>587</v>
      </c>
      <c r="D29" s="286" t="s">
        <v>607</v>
      </c>
      <c r="F29" s="284" t="s">
        <v>608</v>
      </c>
      <c r="G29" s="284" t="s">
        <v>534</v>
      </c>
      <c r="H29" s="297">
        <v>49</v>
      </c>
      <c r="I29" s="288"/>
      <c r="J29" s="280">
        <f t="shared" si="0"/>
        <v>0</v>
      </c>
    </row>
    <row r="30" spans="3:10" s="281" customFormat="1" ht="27.75" customHeight="1">
      <c r="C30" s="286" t="s">
        <v>609</v>
      </c>
      <c r="D30" s="286" t="s">
        <v>610</v>
      </c>
      <c r="F30" s="287" t="s">
        <v>611</v>
      </c>
      <c r="G30" s="297" t="s">
        <v>534</v>
      </c>
      <c r="H30" s="296">
        <v>60</v>
      </c>
      <c r="I30" s="280"/>
      <c r="J30" s="280">
        <f t="shared" si="0"/>
        <v>0</v>
      </c>
    </row>
    <row r="31" spans="3:10" s="281" customFormat="1" ht="27.75" customHeight="1">
      <c r="C31" s="286" t="s">
        <v>609</v>
      </c>
      <c r="D31" s="286" t="s">
        <v>610</v>
      </c>
      <c r="F31" s="287" t="s">
        <v>612</v>
      </c>
      <c r="G31" s="297" t="s">
        <v>534</v>
      </c>
      <c r="H31" s="296">
        <v>120</v>
      </c>
      <c r="I31" s="280"/>
      <c r="J31" s="280">
        <f t="shared" si="0"/>
        <v>0</v>
      </c>
    </row>
    <row r="32" spans="1:10" s="281" customFormat="1" ht="12.75">
      <c r="A32" s="286"/>
      <c r="D32" s="286"/>
      <c r="F32" s="284" t="s">
        <v>613</v>
      </c>
      <c r="G32" s="284" t="s">
        <v>534</v>
      </c>
      <c r="H32" s="297">
        <v>65</v>
      </c>
      <c r="I32" s="288"/>
      <c r="J32" s="280">
        <f t="shared" si="0"/>
        <v>0</v>
      </c>
    </row>
    <row r="33" spans="3:10" s="281" customFormat="1" ht="13.5" customHeight="1">
      <c r="C33" s="286"/>
      <c r="D33" s="286"/>
      <c r="F33" s="284" t="s">
        <v>614</v>
      </c>
      <c r="G33" s="279"/>
      <c r="H33" s="284">
        <v>0</v>
      </c>
      <c r="I33" s="280"/>
      <c r="J33" s="280">
        <f t="shared" si="0"/>
        <v>0</v>
      </c>
    </row>
    <row r="34" spans="3:10" s="281" customFormat="1" ht="13.5" customHeight="1">
      <c r="C34" s="286"/>
      <c r="D34" s="286"/>
      <c r="F34" s="283" t="s">
        <v>615</v>
      </c>
      <c r="G34" s="284" t="s">
        <v>120</v>
      </c>
      <c r="H34" s="284">
        <v>530</v>
      </c>
      <c r="I34" s="280"/>
      <c r="J34" s="280">
        <f t="shared" si="0"/>
        <v>0</v>
      </c>
    </row>
    <row r="35" spans="3:10" s="281" customFormat="1" ht="12.75">
      <c r="C35" s="286"/>
      <c r="D35" s="286"/>
      <c r="F35" s="284" t="s">
        <v>616</v>
      </c>
      <c r="G35" s="284" t="s">
        <v>120</v>
      </c>
      <c r="H35" s="284">
        <v>220</v>
      </c>
      <c r="I35" s="280"/>
      <c r="J35" s="280">
        <f t="shared" si="0"/>
        <v>0</v>
      </c>
    </row>
    <row r="36" spans="1:10" s="281" customFormat="1" ht="12.75">
      <c r="A36" s="286" t="s">
        <v>587</v>
      </c>
      <c r="D36" s="286" t="s">
        <v>617</v>
      </c>
      <c r="F36" s="284" t="s">
        <v>618</v>
      </c>
      <c r="G36" s="284" t="s">
        <v>120</v>
      </c>
      <c r="H36" s="284">
        <v>40</v>
      </c>
      <c r="I36" s="288"/>
      <c r="J36" s="280">
        <f t="shared" si="0"/>
        <v>0</v>
      </c>
    </row>
    <row r="37" spans="1:10" s="281" customFormat="1" ht="12.75">
      <c r="A37" s="286" t="s">
        <v>587</v>
      </c>
      <c r="D37" s="286" t="s">
        <v>617</v>
      </c>
      <c r="F37" s="284" t="s">
        <v>619</v>
      </c>
      <c r="G37" s="284" t="s">
        <v>120</v>
      </c>
      <c r="H37" s="284">
        <v>82</v>
      </c>
      <c r="I37" s="288"/>
      <c r="J37" s="280">
        <f t="shared" si="0"/>
        <v>0</v>
      </c>
    </row>
    <row r="38" spans="3:10" s="281" customFormat="1" ht="12.75">
      <c r="C38" s="286" t="s">
        <v>620</v>
      </c>
      <c r="D38" s="286" t="s">
        <v>621</v>
      </c>
      <c r="F38" s="284" t="s">
        <v>622</v>
      </c>
      <c r="G38" s="279"/>
      <c r="H38" s="284">
        <v>0</v>
      </c>
      <c r="I38" s="280"/>
      <c r="J38" s="280">
        <f t="shared" si="0"/>
        <v>0</v>
      </c>
    </row>
    <row r="39" spans="3:10" s="281" customFormat="1" ht="12.75">
      <c r="C39" s="286" t="s">
        <v>623</v>
      </c>
      <c r="D39" s="286" t="s">
        <v>624</v>
      </c>
      <c r="F39" s="283" t="s">
        <v>625</v>
      </c>
      <c r="G39" s="284" t="s">
        <v>120</v>
      </c>
      <c r="H39" s="284">
        <v>40</v>
      </c>
      <c r="I39" s="280"/>
      <c r="J39" s="280">
        <f t="shared" si="0"/>
        <v>0</v>
      </c>
    </row>
    <row r="40" spans="3:10" s="281" customFormat="1" ht="12.75">
      <c r="C40" s="286" t="s">
        <v>626</v>
      </c>
      <c r="D40" s="286" t="s">
        <v>627</v>
      </c>
      <c r="F40" s="284" t="s">
        <v>628</v>
      </c>
      <c r="G40" s="284" t="s">
        <v>120</v>
      </c>
      <c r="H40" s="284">
        <v>80</v>
      </c>
      <c r="I40" s="280"/>
      <c r="J40" s="280">
        <f t="shared" si="0"/>
        <v>0</v>
      </c>
    </row>
    <row r="41" spans="3:10" s="281" customFormat="1" ht="12.75">
      <c r="C41" s="286" t="s">
        <v>626</v>
      </c>
      <c r="D41" s="286" t="s">
        <v>627</v>
      </c>
      <c r="F41" s="284" t="s">
        <v>629</v>
      </c>
      <c r="G41" s="284" t="s">
        <v>120</v>
      </c>
      <c r="H41" s="312">
        <v>160</v>
      </c>
      <c r="I41" s="280"/>
      <c r="J41" s="280">
        <f t="shared" si="0"/>
        <v>0</v>
      </c>
    </row>
    <row r="42" spans="3:10" s="281" customFormat="1" ht="12.75">
      <c r="C42" s="286" t="s">
        <v>626</v>
      </c>
      <c r="D42" s="286" t="s">
        <v>627</v>
      </c>
      <c r="F42" s="284" t="s">
        <v>630</v>
      </c>
      <c r="G42" s="284" t="s">
        <v>120</v>
      </c>
      <c r="H42" s="312">
        <v>110</v>
      </c>
      <c r="I42" s="280"/>
      <c r="J42" s="280">
        <f t="shared" si="0"/>
        <v>0</v>
      </c>
    </row>
    <row r="43" spans="3:10" s="281" customFormat="1" ht="12.75">
      <c r="C43" s="286" t="s">
        <v>626</v>
      </c>
      <c r="D43" s="286" t="s">
        <v>627</v>
      </c>
      <c r="F43" s="284" t="s">
        <v>631</v>
      </c>
      <c r="G43" s="284" t="s">
        <v>120</v>
      </c>
      <c r="H43" s="312">
        <v>420</v>
      </c>
      <c r="I43" s="280"/>
      <c r="J43" s="280">
        <f t="shared" si="0"/>
        <v>0</v>
      </c>
    </row>
    <row r="44" spans="3:10" s="309" customFormat="1" ht="12.75">
      <c r="C44" s="310"/>
      <c r="D44" s="310"/>
      <c r="F44" s="296" t="s">
        <v>632</v>
      </c>
      <c r="G44" s="296" t="s">
        <v>120</v>
      </c>
      <c r="H44" s="297">
        <v>60</v>
      </c>
      <c r="I44" s="308"/>
      <c r="J44" s="280">
        <f t="shared" si="0"/>
        <v>0</v>
      </c>
    </row>
    <row r="45" spans="3:10" s="309" customFormat="1" ht="14.25" customHeight="1">
      <c r="C45" s="310"/>
      <c r="D45" s="310"/>
      <c r="F45" s="297" t="s">
        <v>633</v>
      </c>
      <c r="G45" s="297"/>
      <c r="H45" s="297"/>
      <c r="I45" s="308"/>
      <c r="J45" s="280">
        <f t="shared" si="0"/>
        <v>0</v>
      </c>
    </row>
    <row r="46" spans="3:10" s="309" customFormat="1" ht="12.75">
      <c r="C46" s="310"/>
      <c r="D46" s="310"/>
      <c r="F46" s="297" t="s">
        <v>634</v>
      </c>
      <c r="G46" s="297" t="s">
        <v>534</v>
      </c>
      <c r="H46" s="297">
        <v>82</v>
      </c>
      <c r="I46" s="308"/>
      <c r="J46" s="280">
        <f t="shared" si="0"/>
        <v>0</v>
      </c>
    </row>
    <row r="47" spans="3:10" s="309" customFormat="1" ht="12.75">
      <c r="C47" s="310"/>
      <c r="D47" s="310"/>
      <c r="F47" s="297" t="s">
        <v>635</v>
      </c>
      <c r="G47" s="297" t="s">
        <v>534</v>
      </c>
      <c r="H47" s="297">
        <v>4</v>
      </c>
      <c r="I47" s="308"/>
      <c r="J47" s="280">
        <f t="shared" si="0"/>
        <v>0</v>
      </c>
    </row>
    <row r="48" spans="1:10" s="281" customFormat="1" ht="13.5" customHeight="1">
      <c r="A48" s="280"/>
      <c r="B48" s="280"/>
      <c r="C48" s="288"/>
      <c r="D48" s="288"/>
      <c r="E48" s="280"/>
      <c r="F48" s="313" t="s">
        <v>636</v>
      </c>
      <c r="G48" s="313" t="s">
        <v>120</v>
      </c>
      <c r="H48" s="314">
        <v>50</v>
      </c>
      <c r="I48" s="308"/>
      <c r="J48" s="280">
        <f t="shared" si="0"/>
        <v>0</v>
      </c>
    </row>
    <row r="49" spans="1:10" s="281" customFormat="1" ht="13.5" customHeight="1">
      <c r="A49" s="280"/>
      <c r="B49" s="280"/>
      <c r="C49" s="288"/>
      <c r="D49" s="288"/>
      <c r="E49" s="280"/>
      <c r="F49" s="313" t="s">
        <v>637</v>
      </c>
      <c r="G49" s="314" t="s">
        <v>534</v>
      </c>
      <c r="H49" s="314">
        <v>6</v>
      </c>
      <c r="I49" s="308"/>
      <c r="J49" s="280">
        <f t="shared" si="0"/>
        <v>0</v>
      </c>
    </row>
    <row r="50" spans="3:10" s="281" customFormat="1" ht="15" customHeight="1">
      <c r="C50" s="286"/>
      <c r="D50" s="286"/>
      <c r="F50" s="283" t="s">
        <v>638</v>
      </c>
      <c r="G50" s="279"/>
      <c r="H50" s="284"/>
      <c r="I50" s="280"/>
      <c r="J50" s="280">
        <f t="shared" si="0"/>
        <v>0</v>
      </c>
    </row>
    <row r="51" spans="3:10" s="281" customFormat="1" ht="12.75" customHeight="1">
      <c r="C51" s="286"/>
      <c r="D51" s="286"/>
      <c r="F51" s="284" t="s">
        <v>639</v>
      </c>
      <c r="G51" s="284"/>
      <c r="H51" s="284"/>
      <c r="I51" s="280"/>
      <c r="J51" s="280">
        <f t="shared" si="0"/>
        <v>0</v>
      </c>
    </row>
    <row r="52" spans="3:10" s="281" customFormat="1" ht="12" customHeight="1">
      <c r="C52" s="286"/>
      <c r="D52" s="286"/>
      <c r="F52" s="283" t="s">
        <v>640</v>
      </c>
      <c r="G52" s="284" t="s">
        <v>641</v>
      </c>
      <c r="H52" s="284">
        <v>30</v>
      </c>
      <c r="I52" s="280"/>
      <c r="J52" s="280">
        <f t="shared" si="0"/>
        <v>0</v>
      </c>
    </row>
    <row r="53" spans="3:10" s="289" customFormat="1" ht="14.25" customHeight="1">
      <c r="C53" s="290"/>
      <c r="D53" s="290"/>
      <c r="F53" s="292"/>
      <c r="G53" s="292"/>
      <c r="H53" s="292"/>
      <c r="I53" s="293"/>
      <c r="J53" s="280">
        <f t="shared" si="0"/>
        <v>0</v>
      </c>
    </row>
    <row r="54" spans="3:10" s="281" customFormat="1" ht="11.25" customHeight="1">
      <c r="C54" s="286"/>
      <c r="D54" s="286"/>
      <c r="F54" s="284" t="s">
        <v>642</v>
      </c>
      <c r="G54" s="284" t="s">
        <v>641</v>
      </c>
      <c r="H54" s="284">
        <v>16</v>
      </c>
      <c r="I54" s="280"/>
      <c r="J54" s="280">
        <f t="shared" si="0"/>
        <v>0</v>
      </c>
    </row>
    <row r="55" spans="3:10" s="281" customFormat="1" ht="12" customHeight="1">
      <c r="C55" s="286"/>
      <c r="D55" s="286"/>
      <c r="F55" s="284" t="s">
        <v>643</v>
      </c>
      <c r="G55" s="284" t="s">
        <v>641</v>
      </c>
      <c r="H55" s="284">
        <v>5</v>
      </c>
      <c r="I55" s="280"/>
      <c r="J55" s="280">
        <f t="shared" si="0"/>
        <v>0</v>
      </c>
    </row>
    <row r="56" spans="3:10" s="281" customFormat="1" ht="15" customHeight="1">
      <c r="C56" s="286"/>
      <c r="D56" s="286"/>
      <c r="F56" s="284" t="s">
        <v>644</v>
      </c>
      <c r="G56" s="284"/>
      <c r="H56" s="284"/>
      <c r="I56" s="280"/>
      <c r="J56" s="280"/>
    </row>
    <row r="57" spans="3:75" s="289" customFormat="1" ht="12.75">
      <c r="C57" s="290"/>
      <c r="D57" s="290"/>
      <c r="F57" s="291" t="s">
        <v>560</v>
      </c>
      <c r="G57" s="303"/>
      <c r="H57" s="292"/>
      <c r="I57" s="293"/>
      <c r="J57" s="293">
        <f>SUM(J7:J55)</f>
        <v>0</v>
      </c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</row>
    <row r="58" spans="6:241" s="316" customFormat="1" ht="12.75" customHeight="1">
      <c r="F58" s="311" t="s">
        <v>645</v>
      </c>
      <c r="G58" s="311"/>
      <c r="H58" s="311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  <c r="BX58" s="309"/>
      <c r="BY58" s="309"/>
      <c r="BZ58" s="309"/>
      <c r="CA58" s="309"/>
      <c r="CB58" s="309"/>
      <c r="CC58" s="309"/>
      <c r="CD58" s="309"/>
      <c r="CE58" s="309"/>
      <c r="CF58" s="309"/>
      <c r="CG58" s="309"/>
      <c r="CH58" s="309"/>
      <c r="CI58" s="309"/>
      <c r="CJ58" s="309"/>
      <c r="CK58" s="309"/>
      <c r="CL58" s="309"/>
      <c r="CM58" s="309"/>
      <c r="CN58" s="309"/>
      <c r="CO58" s="309"/>
      <c r="CP58" s="309"/>
      <c r="CQ58" s="309"/>
      <c r="CR58" s="309"/>
      <c r="CS58" s="309"/>
      <c r="CT58" s="309"/>
      <c r="CU58" s="309"/>
      <c r="CV58" s="309"/>
      <c r="CW58" s="309"/>
      <c r="CX58" s="309"/>
      <c r="CY58" s="309"/>
      <c r="CZ58" s="309"/>
      <c r="DA58" s="309"/>
      <c r="DB58" s="309"/>
      <c r="DC58" s="309"/>
      <c r="DD58" s="309"/>
      <c r="DE58" s="309"/>
      <c r="DF58" s="309"/>
      <c r="DG58" s="309"/>
      <c r="DH58" s="309"/>
      <c r="DI58" s="309"/>
      <c r="DJ58" s="309"/>
      <c r="DK58" s="309"/>
      <c r="DL58" s="309"/>
      <c r="DM58" s="309"/>
      <c r="DN58" s="309"/>
      <c r="DO58" s="309"/>
      <c r="DP58" s="309"/>
      <c r="DQ58" s="309"/>
      <c r="DR58" s="309"/>
      <c r="DS58" s="309"/>
      <c r="DT58" s="309"/>
      <c r="DU58" s="309"/>
      <c r="DV58" s="309"/>
      <c r="DW58" s="309"/>
      <c r="DX58" s="309"/>
      <c r="DY58" s="309"/>
      <c r="DZ58" s="309"/>
      <c r="EA58" s="309"/>
      <c r="EB58" s="309"/>
      <c r="EC58" s="309"/>
      <c r="ED58" s="309"/>
      <c r="EE58" s="309"/>
      <c r="EF58" s="309"/>
      <c r="EG58" s="309"/>
      <c r="EH58" s="309"/>
      <c r="EI58" s="309"/>
      <c r="EJ58" s="309"/>
      <c r="EK58" s="309"/>
      <c r="EL58" s="309"/>
      <c r="EM58" s="309"/>
      <c r="EN58" s="309"/>
      <c r="EO58" s="309"/>
      <c r="EP58" s="309"/>
      <c r="EQ58" s="309"/>
      <c r="ER58" s="309"/>
      <c r="ES58" s="309"/>
      <c r="ET58" s="309"/>
      <c r="EU58" s="309"/>
      <c r="EV58" s="309"/>
      <c r="EW58" s="309"/>
      <c r="EX58" s="309"/>
      <c r="EY58" s="309"/>
      <c r="EZ58" s="309"/>
      <c r="FA58" s="309"/>
      <c r="FB58" s="309"/>
      <c r="FC58" s="309"/>
      <c r="FD58" s="309"/>
      <c r="FE58" s="309"/>
      <c r="FF58" s="309"/>
      <c r="FG58" s="309"/>
      <c r="FH58" s="309"/>
      <c r="FI58" s="309"/>
      <c r="FJ58" s="309"/>
      <c r="FK58" s="309"/>
      <c r="FL58" s="309"/>
      <c r="FM58" s="309"/>
      <c r="FN58" s="309"/>
      <c r="FO58" s="309"/>
      <c r="FP58" s="309"/>
      <c r="FQ58" s="309"/>
      <c r="FR58" s="309"/>
      <c r="FS58" s="309"/>
      <c r="FT58" s="309"/>
      <c r="FU58" s="309"/>
      <c r="FV58" s="309"/>
      <c r="FW58" s="309"/>
      <c r="FX58" s="309"/>
      <c r="FY58" s="309"/>
      <c r="FZ58" s="309"/>
      <c r="GA58" s="309"/>
      <c r="GB58" s="309"/>
      <c r="GC58" s="309"/>
      <c r="GD58" s="309"/>
      <c r="GE58" s="309"/>
      <c r="GF58" s="309"/>
      <c r="GG58" s="309"/>
      <c r="GH58" s="309"/>
      <c r="GI58" s="309"/>
      <c r="GJ58" s="309"/>
      <c r="GK58" s="309"/>
      <c r="GL58" s="309"/>
      <c r="GM58" s="309"/>
      <c r="GN58" s="309"/>
      <c r="GO58" s="309"/>
      <c r="GP58" s="309"/>
      <c r="GQ58" s="309"/>
      <c r="GR58" s="309"/>
      <c r="GS58" s="309"/>
      <c r="GT58" s="309"/>
      <c r="GU58" s="309"/>
      <c r="GV58" s="309"/>
      <c r="GW58" s="309"/>
      <c r="GX58" s="309"/>
      <c r="GY58" s="309"/>
      <c r="GZ58" s="309"/>
      <c r="HA58" s="309"/>
      <c r="HB58" s="309"/>
      <c r="HC58" s="309"/>
      <c r="HD58" s="309"/>
      <c r="HE58" s="309"/>
      <c r="HF58" s="309"/>
      <c r="HG58" s="309"/>
      <c r="HH58" s="309"/>
      <c r="HI58" s="309"/>
      <c r="HJ58" s="309"/>
      <c r="HK58" s="309"/>
      <c r="HL58" s="309"/>
      <c r="HM58" s="309"/>
      <c r="HN58" s="309"/>
      <c r="HO58" s="309"/>
      <c r="HP58" s="309"/>
      <c r="HQ58" s="309"/>
      <c r="HR58" s="309"/>
      <c r="HS58" s="309"/>
      <c r="HT58" s="309"/>
      <c r="HU58" s="309"/>
      <c r="HV58" s="309"/>
      <c r="HW58" s="309"/>
      <c r="HX58" s="309"/>
      <c r="HY58" s="309"/>
      <c r="HZ58" s="309"/>
      <c r="IA58" s="309"/>
      <c r="IB58" s="309"/>
      <c r="IC58" s="309"/>
      <c r="ID58" s="309"/>
      <c r="IE58" s="309"/>
      <c r="IF58" s="309"/>
      <c r="IG58" s="309"/>
    </row>
    <row r="59" spans="6:241" s="316" customFormat="1" ht="27" customHeight="1">
      <c r="F59" s="354" t="s">
        <v>646</v>
      </c>
      <c r="G59" s="354"/>
      <c r="H59" s="354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09"/>
      <c r="CE59" s="309"/>
      <c r="CF59" s="309"/>
      <c r="CG59" s="309"/>
      <c r="CH59" s="309"/>
      <c r="CI59" s="309"/>
      <c r="CJ59" s="309"/>
      <c r="CK59" s="309"/>
      <c r="CL59" s="309"/>
      <c r="CM59" s="309"/>
      <c r="CN59" s="309"/>
      <c r="CO59" s="309"/>
      <c r="CP59" s="309"/>
      <c r="CQ59" s="309"/>
      <c r="CR59" s="309"/>
      <c r="CS59" s="309"/>
      <c r="CT59" s="309"/>
      <c r="CU59" s="309"/>
      <c r="CV59" s="309"/>
      <c r="CW59" s="309"/>
      <c r="CX59" s="309"/>
      <c r="CY59" s="309"/>
      <c r="CZ59" s="309"/>
      <c r="DA59" s="309"/>
      <c r="DB59" s="309"/>
      <c r="DC59" s="309"/>
      <c r="DD59" s="309"/>
      <c r="DE59" s="309"/>
      <c r="DF59" s="309"/>
      <c r="DG59" s="309"/>
      <c r="DH59" s="309"/>
      <c r="DI59" s="309"/>
      <c r="DJ59" s="309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09"/>
      <c r="DV59" s="309"/>
      <c r="DW59" s="309"/>
      <c r="DX59" s="309"/>
      <c r="DY59" s="309"/>
      <c r="DZ59" s="309"/>
      <c r="EA59" s="309"/>
      <c r="EB59" s="309"/>
      <c r="EC59" s="309"/>
      <c r="ED59" s="309"/>
      <c r="EE59" s="309"/>
      <c r="EF59" s="309"/>
      <c r="EG59" s="309"/>
      <c r="EH59" s="309"/>
      <c r="EI59" s="309"/>
      <c r="EJ59" s="309"/>
      <c r="EK59" s="309"/>
      <c r="EL59" s="309"/>
      <c r="EM59" s="309"/>
      <c r="EN59" s="309"/>
      <c r="EO59" s="309"/>
      <c r="EP59" s="309"/>
      <c r="EQ59" s="309"/>
      <c r="ER59" s="309"/>
      <c r="ES59" s="309"/>
      <c r="ET59" s="309"/>
      <c r="EU59" s="309"/>
      <c r="EV59" s="309"/>
      <c r="EW59" s="309"/>
      <c r="EX59" s="309"/>
      <c r="EY59" s="309"/>
      <c r="EZ59" s="309"/>
      <c r="FA59" s="309"/>
      <c r="FB59" s="309"/>
      <c r="FC59" s="309"/>
      <c r="FD59" s="309"/>
      <c r="FE59" s="309"/>
      <c r="FF59" s="309"/>
      <c r="FG59" s="309"/>
      <c r="FH59" s="309"/>
      <c r="FI59" s="309"/>
      <c r="FJ59" s="309"/>
      <c r="FK59" s="309"/>
      <c r="FL59" s="309"/>
      <c r="FM59" s="309"/>
      <c r="FN59" s="309"/>
      <c r="FO59" s="309"/>
      <c r="FP59" s="309"/>
      <c r="FQ59" s="309"/>
      <c r="FR59" s="309"/>
      <c r="FS59" s="309"/>
      <c r="FT59" s="309"/>
      <c r="FU59" s="309"/>
      <c r="FV59" s="309"/>
      <c r="FW59" s="309"/>
      <c r="FX59" s="309"/>
      <c r="FY59" s="309"/>
      <c r="FZ59" s="309"/>
      <c r="GA59" s="309"/>
      <c r="GB59" s="309"/>
      <c r="GC59" s="309"/>
      <c r="GD59" s="309"/>
      <c r="GE59" s="309"/>
      <c r="GF59" s="309"/>
      <c r="GG59" s="309"/>
      <c r="GH59" s="309"/>
      <c r="GI59" s="309"/>
      <c r="GJ59" s="309"/>
      <c r="GK59" s="309"/>
      <c r="GL59" s="309"/>
      <c r="GM59" s="309"/>
      <c r="GN59" s="309"/>
      <c r="GO59" s="309"/>
      <c r="GP59" s="309"/>
      <c r="GQ59" s="309"/>
      <c r="GR59" s="309"/>
      <c r="GS59" s="309"/>
      <c r="GT59" s="309"/>
      <c r="GU59" s="309"/>
      <c r="GV59" s="309"/>
      <c r="GW59" s="309"/>
      <c r="GX59" s="309"/>
      <c r="GY59" s="309"/>
      <c r="GZ59" s="309"/>
      <c r="HA59" s="309"/>
      <c r="HB59" s="309"/>
      <c r="HC59" s="309"/>
      <c r="HD59" s="309"/>
      <c r="HE59" s="309"/>
      <c r="HF59" s="309"/>
      <c r="HG59" s="309"/>
      <c r="HH59" s="309"/>
      <c r="HI59" s="309"/>
      <c r="HJ59" s="309"/>
      <c r="HK59" s="309"/>
      <c r="HL59" s="309"/>
      <c r="HM59" s="309"/>
      <c r="HN59" s="309"/>
      <c r="HO59" s="309"/>
      <c r="HP59" s="309"/>
      <c r="HQ59" s="309"/>
      <c r="HR59" s="309"/>
      <c r="HS59" s="309"/>
      <c r="HT59" s="309"/>
      <c r="HU59" s="309"/>
      <c r="HV59" s="309"/>
      <c r="HW59" s="309"/>
      <c r="HX59" s="309"/>
      <c r="HY59" s="309"/>
      <c r="HZ59" s="309"/>
      <c r="IA59" s="309"/>
      <c r="IB59" s="309"/>
      <c r="IC59" s="309"/>
      <c r="ID59" s="309"/>
      <c r="IE59" s="309"/>
      <c r="IF59" s="309"/>
      <c r="IG59" s="309"/>
    </row>
    <row r="60" spans="3:241" s="317" customFormat="1" ht="12" customHeight="1">
      <c r="C60" s="318" t="s">
        <v>581</v>
      </c>
      <c r="D60" s="318" t="s">
        <v>582</v>
      </c>
      <c r="F60" s="319"/>
      <c r="G60" s="320"/>
      <c r="H60" s="320"/>
      <c r="I60" s="315"/>
      <c r="J60" s="315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  <c r="CE60" s="321"/>
      <c r="CF60" s="321"/>
      <c r="CG60" s="321"/>
      <c r="CH60" s="321"/>
      <c r="CI60" s="321"/>
      <c r="CJ60" s="321"/>
      <c r="CK60" s="321"/>
      <c r="CL60" s="321"/>
      <c r="CM60" s="321"/>
      <c r="CN60" s="321"/>
      <c r="CO60" s="321"/>
      <c r="CP60" s="321"/>
      <c r="CQ60" s="321"/>
      <c r="CR60" s="321"/>
      <c r="CS60" s="321"/>
      <c r="CT60" s="321"/>
      <c r="CU60" s="321"/>
      <c r="CV60" s="321"/>
      <c r="CW60" s="321"/>
      <c r="CX60" s="321"/>
      <c r="CY60" s="321"/>
      <c r="CZ60" s="321"/>
      <c r="DA60" s="321"/>
      <c r="DB60" s="321"/>
      <c r="DC60" s="321"/>
      <c r="DD60" s="321"/>
      <c r="DE60" s="321"/>
      <c r="DF60" s="321"/>
      <c r="DG60" s="321"/>
      <c r="DH60" s="321"/>
      <c r="DI60" s="321"/>
      <c r="DJ60" s="321"/>
      <c r="DK60" s="321"/>
      <c r="DL60" s="321"/>
      <c r="DM60" s="321"/>
      <c r="DN60" s="321"/>
      <c r="DO60" s="321"/>
      <c r="DP60" s="321"/>
      <c r="DQ60" s="321"/>
      <c r="DR60" s="321"/>
      <c r="DS60" s="321"/>
      <c r="DT60" s="321"/>
      <c r="DU60" s="321"/>
      <c r="DV60" s="321"/>
      <c r="DW60" s="321"/>
      <c r="DX60" s="321"/>
      <c r="DY60" s="321"/>
      <c r="DZ60" s="321"/>
      <c r="EA60" s="321"/>
      <c r="EB60" s="321"/>
      <c r="EC60" s="321"/>
      <c r="ED60" s="321"/>
      <c r="EE60" s="321"/>
      <c r="EF60" s="321"/>
      <c r="EG60" s="321"/>
      <c r="EH60" s="321"/>
      <c r="EI60" s="321"/>
      <c r="EJ60" s="321"/>
      <c r="EK60" s="321"/>
      <c r="EL60" s="321"/>
      <c r="EM60" s="321"/>
      <c r="EN60" s="321"/>
      <c r="EO60" s="321"/>
      <c r="EP60" s="321"/>
      <c r="EQ60" s="321"/>
      <c r="ER60" s="321"/>
      <c r="ES60" s="321"/>
      <c r="ET60" s="321"/>
      <c r="EU60" s="321"/>
      <c r="EV60" s="321"/>
      <c r="EW60" s="321"/>
      <c r="EX60" s="321"/>
      <c r="EY60" s="321"/>
      <c r="EZ60" s="321"/>
      <c r="FA60" s="321"/>
      <c r="FB60" s="321"/>
      <c r="FC60" s="321"/>
      <c r="FD60" s="321"/>
      <c r="FE60" s="321"/>
      <c r="FF60" s="321"/>
      <c r="FG60" s="321"/>
      <c r="FH60" s="321"/>
      <c r="FI60" s="321"/>
      <c r="FJ60" s="321"/>
      <c r="FK60" s="321"/>
      <c r="FL60" s="321"/>
      <c r="FM60" s="321"/>
      <c r="FN60" s="321"/>
      <c r="FO60" s="321"/>
      <c r="FP60" s="321"/>
      <c r="FQ60" s="321"/>
      <c r="FR60" s="321"/>
      <c r="FS60" s="321"/>
      <c r="FT60" s="321"/>
      <c r="FU60" s="321"/>
      <c r="FV60" s="321"/>
      <c r="FW60" s="321"/>
      <c r="FX60" s="321"/>
      <c r="FY60" s="321"/>
      <c r="FZ60" s="321"/>
      <c r="GA60" s="321"/>
      <c r="GB60" s="321"/>
      <c r="GC60" s="321"/>
      <c r="GD60" s="321"/>
      <c r="GE60" s="321"/>
      <c r="GF60" s="321"/>
      <c r="GG60" s="321"/>
      <c r="GH60" s="321"/>
      <c r="GI60" s="321"/>
      <c r="GJ60" s="321"/>
      <c r="GK60" s="321"/>
      <c r="GL60" s="321"/>
      <c r="GM60" s="321"/>
      <c r="GN60" s="321"/>
      <c r="GO60" s="321"/>
      <c r="GP60" s="321"/>
      <c r="GQ60" s="321"/>
      <c r="GR60" s="321"/>
      <c r="GS60" s="321"/>
      <c r="GT60" s="321"/>
      <c r="GU60" s="321"/>
      <c r="GV60" s="321"/>
      <c r="GW60" s="321"/>
      <c r="GX60" s="321"/>
      <c r="GY60" s="321"/>
      <c r="GZ60" s="321"/>
      <c r="HA60" s="321"/>
      <c r="HB60" s="321"/>
      <c r="HC60" s="321"/>
      <c r="HD60" s="321"/>
      <c r="HE60" s="321"/>
      <c r="HF60" s="321"/>
      <c r="HG60" s="321"/>
      <c r="HH60" s="321"/>
      <c r="HI60" s="321"/>
      <c r="HJ60" s="321"/>
      <c r="HK60" s="321"/>
      <c r="HL60" s="321"/>
      <c r="HM60" s="321"/>
      <c r="HN60" s="321"/>
      <c r="HO60" s="321"/>
      <c r="HP60" s="321"/>
      <c r="HQ60" s="321"/>
      <c r="HR60" s="321"/>
      <c r="HS60" s="321"/>
      <c r="HT60" s="321"/>
      <c r="HU60" s="321"/>
      <c r="HV60" s="321"/>
      <c r="HW60" s="321"/>
      <c r="HX60" s="321"/>
      <c r="HY60" s="321"/>
      <c r="HZ60" s="321"/>
      <c r="IA60" s="321"/>
      <c r="IB60" s="321"/>
      <c r="IC60" s="321"/>
      <c r="ID60" s="321"/>
      <c r="IE60" s="321"/>
      <c r="IF60" s="321"/>
      <c r="IG60" s="321"/>
    </row>
    <row r="61" spans="6:241" s="322" customFormat="1" ht="12.75">
      <c r="F61" s="311" t="s">
        <v>647</v>
      </c>
      <c r="G61" s="311"/>
      <c r="H61" s="311"/>
      <c r="I61" s="310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  <c r="BX61" s="309"/>
      <c r="BY61" s="309"/>
      <c r="BZ61" s="309"/>
      <c r="CA61" s="309"/>
      <c r="CB61" s="309"/>
      <c r="CC61" s="309"/>
      <c r="CD61" s="309"/>
      <c r="CE61" s="309"/>
      <c r="CF61" s="309"/>
      <c r="CG61" s="309"/>
      <c r="CH61" s="309"/>
      <c r="CI61" s="309"/>
      <c r="CJ61" s="309"/>
      <c r="CK61" s="309"/>
      <c r="CL61" s="309"/>
      <c r="CM61" s="309"/>
      <c r="CN61" s="309"/>
      <c r="CO61" s="309"/>
      <c r="CP61" s="309"/>
      <c r="CQ61" s="309"/>
      <c r="CR61" s="309"/>
      <c r="CS61" s="309"/>
      <c r="CT61" s="309"/>
      <c r="CU61" s="309"/>
      <c r="CV61" s="309"/>
      <c r="CW61" s="309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09"/>
      <c r="DJ61" s="309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09"/>
      <c r="DV61" s="309"/>
      <c r="DW61" s="309"/>
      <c r="DX61" s="309"/>
      <c r="DY61" s="309"/>
      <c r="DZ61" s="309"/>
      <c r="EA61" s="309"/>
      <c r="EB61" s="309"/>
      <c r="EC61" s="309"/>
      <c r="ED61" s="309"/>
      <c r="EE61" s="309"/>
      <c r="EF61" s="309"/>
      <c r="EG61" s="309"/>
      <c r="EH61" s="309"/>
      <c r="EI61" s="309"/>
      <c r="EJ61" s="309"/>
      <c r="EK61" s="309"/>
      <c r="EL61" s="309"/>
      <c r="EM61" s="309"/>
      <c r="EN61" s="309"/>
      <c r="EO61" s="309"/>
      <c r="EP61" s="309"/>
      <c r="EQ61" s="309"/>
      <c r="ER61" s="309"/>
      <c r="ES61" s="309"/>
      <c r="ET61" s="309"/>
      <c r="EU61" s="309"/>
      <c r="EV61" s="309"/>
      <c r="EW61" s="309"/>
      <c r="EX61" s="309"/>
      <c r="EY61" s="309"/>
      <c r="EZ61" s="309"/>
      <c r="FA61" s="309"/>
      <c r="FB61" s="309"/>
      <c r="FC61" s="309"/>
      <c r="FD61" s="309"/>
      <c r="FE61" s="309"/>
      <c r="FF61" s="309"/>
      <c r="FG61" s="309"/>
      <c r="FH61" s="309"/>
      <c r="FI61" s="309"/>
      <c r="FJ61" s="309"/>
      <c r="FK61" s="309"/>
      <c r="FL61" s="309"/>
      <c r="FM61" s="309"/>
      <c r="FN61" s="309"/>
      <c r="FO61" s="309"/>
      <c r="FP61" s="309"/>
      <c r="FQ61" s="309"/>
      <c r="FR61" s="309"/>
      <c r="FS61" s="309"/>
      <c r="FT61" s="309"/>
      <c r="FU61" s="309"/>
      <c r="FV61" s="309"/>
      <c r="FW61" s="309"/>
      <c r="FX61" s="309"/>
      <c r="FY61" s="309"/>
      <c r="FZ61" s="309"/>
      <c r="GA61" s="309"/>
      <c r="GB61" s="309"/>
      <c r="GC61" s="309"/>
      <c r="GD61" s="309"/>
      <c r="GE61" s="309"/>
      <c r="GF61" s="309"/>
      <c r="GG61" s="309"/>
      <c r="GH61" s="309"/>
      <c r="GI61" s="309"/>
      <c r="GJ61" s="309"/>
      <c r="GK61" s="309"/>
      <c r="GL61" s="309"/>
      <c r="GM61" s="309"/>
      <c r="GN61" s="309"/>
      <c r="GO61" s="309"/>
      <c r="GP61" s="309"/>
      <c r="GQ61" s="309"/>
      <c r="GR61" s="309"/>
      <c r="GS61" s="309"/>
      <c r="GT61" s="309"/>
      <c r="GU61" s="309"/>
      <c r="GV61" s="309"/>
      <c r="GW61" s="309"/>
      <c r="GX61" s="309"/>
      <c r="GY61" s="309"/>
      <c r="GZ61" s="309"/>
      <c r="HA61" s="309"/>
      <c r="HB61" s="309"/>
      <c r="HC61" s="309"/>
      <c r="HD61" s="309"/>
      <c r="HE61" s="309"/>
      <c r="HF61" s="309"/>
      <c r="HG61" s="309"/>
      <c r="HH61" s="309"/>
      <c r="HI61" s="309"/>
      <c r="HJ61" s="309"/>
      <c r="HK61" s="309"/>
      <c r="HL61" s="309"/>
      <c r="HM61" s="309"/>
      <c r="HN61" s="309"/>
      <c r="HO61" s="309"/>
      <c r="HP61" s="309"/>
      <c r="HQ61" s="309"/>
      <c r="HR61" s="309"/>
      <c r="HS61" s="309"/>
      <c r="HT61" s="309"/>
      <c r="HU61" s="309"/>
      <c r="HV61" s="309"/>
      <c r="HW61" s="309"/>
      <c r="HX61" s="309"/>
      <c r="HY61" s="309"/>
      <c r="HZ61" s="309"/>
      <c r="IA61" s="309"/>
      <c r="IB61" s="309"/>
      <c r="IC61" s="309"/>
      <c r="ID61" s="309"/>
      <c r="IE61" s="309"/>
      <c r="IF61" s="309"/>
      <c r="IG61" s="309"/>
    </row>
    <row r="62" spans="6:8" s="281" customFormat="1" ht="12.75">
      <c r="F62" s="280" t="s">
        <v>648</v>
      </c>
      <c r="G62" s="280"/>
      <c r="H62" s="280"/>
    </row>
    <row r="63" spans="6:8" s="281" customFormat="1" ht="15.75" customHeight="1">
      <c r="F63" s="280" t="s">
        <v>649</v>
      </c>
      <c r="G63" s="280"/>
      <c r="H63" s="280"/>
    </row>
    <row r="64" spans="6:8" s="281" customFormat="1" ht="115.5" customHeight="1">
      <c r="F64" s="355" t="s">
        <v>650</v>
      </c>
      <c r="G64" s="356"/>
      <c r="H64" s="356"/>
    </row>
    <row r="65" spans="6:8" s="281" customFormat="1" ht="45.75" customHeight="1">
      <c r="F65" s="355" t="s">
        <v>651</v>
      </c>
      <c r="G65" s="356"/>
      <c r="H65" s="356"/>
    </row>
    <row r="66" spans="6:8" s="289" customFormat="1" ht="12.75">
      <c r="F66" s="323"/>
      <c r="G66" s="293"/>
      <c r="H66" s="293"/>
    </row>
    <row r="67" s="289" customFormat="1" ht="12.75"/>
    <row r="68" s="324" customFormat="1" ht="12.75"/>
    <row r="69" s="324" customFormat="1" ht="12.75"/>
    <row r="70" s="324" customFormat="1" ht="15" customHeight="1"/>
    <row r="71" s="324" customFormat="1" ht="12.75"/>
    <row r="72" s="324" customFormat="1" ht="12.75"/>
    <row r="73" s="324" customFormat="1" ht="12.75"/>
    <row r="74" s="324" customFormat="1" ht="12.75"/>
    <row r="75" s="324" customFormat="1" ht="12.75"/>
    <row r="76" s="324" customFormat="1" ht="12.75"/>
    <row r="77" s="324" customFormat="1" ht="12.75"/>
    <row r="78" s="324" customFormat="1" ht="12.75"/>
    <row r="79" s="324" customFormat="1" ht="12.75"/>
    <row r="80" s="324" customFormat="1" ht="12.75"/>
    <row r="81" s="324" customFormat="1" ht="12.75"/>
    <row r="82" s="324" customFormat="1" ht="12.75"/>
    <row r="83" spans="11:241" s="324" customFormat="1" ht="12.75"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  <c r="BZ83" s="289"/>
      <c r="CA83" s="289"/>
      <c r="CB83" s="289"/>
      <c r="CC83" s="289"/>
      <c r="CD83" s="289"/>
      <c r="CE83" s="289"/>
      <c r="CF83" s="289"/>
      <c r="CG83" s="289"/>
      <c r="CH83" s="289"/>
      <c r="CI83" s="289"/>
      <c r="CJ83" s="289"/>
      <c r="CK83" s="289"/>
      <c r="CL83" s="289"/>
      <c r="CM83" s="289"/>
      <c r="CN83" s="289"/>
      <c r="CO83" s="289"/>
      <c r="CP83" s="289"/>
      <c r="CQ83" s="289"/>
      <c r="CR83" s="289"/>
      <c r="CS83" s="289"/>
      <c r="CT83" s="289"/>
      <c r="CU83" s="289"/>
      <c r="CV83" s="289"/>
      <c r="CW83" s="289"/>
      <c r="CX83" s="289"/>
      <c r="CY83" s="289"/>
      <c r="CZ83" s="289"/>
      <c r="DA83" s="289"/>
      <c r="DB83" s="289"/>
      <c r="DC83" s="289"/>
      <c r="DD83" s="289"/>
      <c r="DE83" s="289"/>
      <c r="DF83" s="289"/>
      <c r="DG83" s="289"/>
      <c r="DH83" s="289"/>
      <c r="DI83" s="289"/>
      <c r="DJ83" s="289"/>
      <c r="DK83" s="289"/>
      <c r="DL83" s="289"/>
      <c r="DM83" s="289"/>
      <c r="DN83" s="289"/>
      <c r="DO83" s="289"/>
      <c r="DP83" s="289"/>
      <c r="DQ83" s="289"/>
      <c r="DR83" s="289"/>
      <c r="DS83" s="289"/>
      <c r="DT83" s="289"/>
      <c r="DU83" s="289"/>
      <c r="DV83" s="289"/>
      <c r="DW83" s="289"/>
      <c r="DX83" s="289"/>
      <c r="DY83" s="289"/>
      <c r="DZ83" s="289"/>
      <c r="EA83" s="289"/>
      <c r="EB83" s="289"/>
      <c r="EC83" s="289"/>
      <c r="ED83" s="289"/>
      <c r="EE83" s="289"/>
      <c r="EF83" s="289"/>
      <c r="EG83" s="289"/>
      <c r="EH83" s="289"/>
      <c r="EI83" s="289"/>
      <c r="EJ83" s="289"/>
      <c r="EK83" s="289"/>
      <c r="EL83" s="289"/>
      <c r="EM83" s="289"/>
      <c r="EN83" s="289"/>
      <c r="EO83" s="289"/>
      <c r="EP83" s="289"/>
      <c r="EQ83" s="289"/>
      <c r="ER83" s="289"/>
      <c r="ES83" s="289"/>
      <c r="ET83" s="289"/>
      <c r="EU83" s="289"/>
      <c r="EV83" s="289"/>
      <c r="EW83" s="289"/>
      <c r="EX83" s="289"/>
      <c r="EY83" s="289"/>
      <c r="EZ83" s="289"/>
      <c r="FA83" s="289"/>
      <c r="FB83" s="289"/>
      <c r="FC83" s="289"/>
      <c r="FD83" s="289"/>
      <c r="FE83" s="289"/>
      <c r="FF83" s="289"/>
      <c r="FG83" s="289"/>
      <c r="FH83" s="289"/>
      <c r="FI83" s="289"/>
      <c r="FJ83" s="289"/>
      <c r="FK83" s="289"/>
      <c r="FL83" s="289"/>
      <c r="FM83" s="289"/>
      <c r="FN83" s="289"/>
      <c r="FO83" s="289"/>
      <c r="FP83" s="289"/>
      <c r="FQ83" s="289"/>
      <c r="FR83" s="289"/>
      <c r="FS83" s="289"/>
      <c r="FT83" s="289"/>
      <c r="FU83" s="289"/>
      <c r="FV83" s="289"/>
      <c r="FW83" s="289"/>
      <c r="FX83" s="289"/>
      <c r="FY83" s="289"/>
      <c r="FZ83" s="289"/>
      <c r="GA83" s="289"/>
      <c r="GB83" s="289"/>
      <c r="GC83" s="289"/>
      <c r="GD83" s="289"/>
      <c r="GE83" s="289"/>
      <c r="GF83" s="289"/>
      <c r="GG83" s="289"/>
      <c r="GH83" s="289"/>
      <c r="GI83" s="289"/>
      <c r="GJ83" s="289"/>
      <c r="GK83" s="289"/>
      <c r="GL83" s="289"/>
      <c r="GM83" s="289"/>
      <c r="GN83" s="289"/>
      <c r="GO83" s="289"/>
      <c r="GP83" s="289"/>
      <c r="GQ83" s="289"/>
      <c r="GR83" s="289"/>
      <c r="GS83" s="289"/>
      <c r="GT83" s="289"/>
      <c r="GU83" s="289"/>
      <c r="GV83" s="289"/>
      <c r="GW83" s="289"/>
      <c r="GX83" s="289"/>
      <c r="GY83" s="289"/>
      <c r="GZ83" s="289"/>
      <c r="HA83" s="289"/>
      <c r="HB83" s="289"/>
      <c r="HC83" s="289"/>
      <c r="HD83" s="289"/>
      <c r="HE83" s="289"/>
      <c r="HF83" s="289"/>
      <c r="HG83" s="289"/>
      <c r="HH83" s="289"/>
      <c r="HI83" s="289"/>
      <c r="HJ83" s="289"/>
      <c r="HK83" s="289"/>
      <c r="HL83" s="289"/>
      <c r="HM83" s="289"/>
      <c r="HN83" s="289"/>
      <c r="HO83" s="289"/>
      <c r="HP83" s="289"/>
      <c r="HQ83" s="289"/>
      <c r="HR83" s="289"/>
      <c r="HS83" s="289"/>
      <c r="HT83" s="289"/>
      <c r="HU83" s="289"/>
      <c r="HV83" s="289"/>
      <c r="HW83" s="289"/>
      <c r="HX83" s="289"/>
      <c r="HY83" s="289"/>
      <c r="HZ83" s="289"/>
      <c r="IA83" s="289"/>
      <c r="IB83" s="289"/>
      <c r="IC83" s="289"/>
      <c r="ID83" s="289"/>
      <c r="IE83" s="289"/>
      <c r="IF83" s="289"/>
      <c r="IG83" s="289"/>
    </row>
    <row r="84" spans="3:241" s="289" customFormat="1" ht="12.75">
      <c r="C84" s="290"/>
      <c r="D84" s="290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  <c r="AA84" s="324"/>
      <c r="AB84" s="324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324"/>
      <c r="AV84" s="324"/>
      <c r="AW84" s="324"/>
      <c r="AX84" s="324"/>
      <c r="AY84" s="324"/>
      <c r="AZ84" s="324"/>
      <c r="BA84" s="324"/>
      <c r="BB84" s="324"/>
      <c r="BC84" s="324"/>
      <c r="BD84" s="324"/>
      <c r="BE84" s="324"/>
      <c r="BF84" s="324"/>
      <c r="BG84" s="324"/>
      <c r="BH84" s="324"/>
      <c r="BI84" s="324"/>
      <c r="BJ84" s="324"/>
      <c r="BK84" s="324"/>
      <c r="BL84" s="324"/>
      <c r="BM84" s="324"/>
      <c r="BN84" s="324"/>
      <c r="BO84" s="324"/>
      <c r="BP84" s="324"/>
      <c r="BQ84" s="324"/>
      <c r="BR84" s="324"/>
      <c r="BS84" s="324"/>
      <c r="BT84" s="324"/>
      <c r="BU84" s="324"/>
      <c r="BV84" s="324"/>
      <c r="BW84" s="324"/>
      <c r="BX84" s="324"/>
      <c r="BY84" s="324"/>
      <c r="BZ84" s="324"/>
      <c r="CA84" s="324"/>
      <c r="CB84" s="324"/>
      <c r="CC84" s="324"/>
      <c r="CD84" s="324"/>
      <c r="CE84" s="324"/>
      <c r="CF84" s="324"/>
      <c r="CG84" s="324"/>
      <c r="CH84" s="324"/>
      <c r="CI84" s="324"/>
      <c r="CJ84" s="324"/>
      <c r="CK84" s="324"/>
      <c r="CL84" s="324"/>
      <c r="CM84" s="324"/>
      <c r="CN84" s="324"/>
      <c r="CO84" s="324"/>
      <c r="CP84" s="324"/>
      <c r="CQ84" s="324"/>
      <c r="CR84" s="324"/>
      <c r="CS84" s="324"/>
      <c r="CT84" s="324"/>
      <c r="CU84" s="324"/>
      <c r="CV84" s="324"/>
      <c r="CW84" s="324"/>
      <c r="CX84" s="324"/>
      <c r="CY84" s="324"/>
      <c r="CZ84" s="324"/>
      <c r="DA84" s="324"/>
      <c r="DB84" s="324"/>
      <c r="DC84" s="324"/>
      <c r="DD84" s="324"/>
      <c r="DE84" s="324"/>
      <c r="DF84" s="324"/>
      <c r="DG84" s="324"/>
      <c r="DH84" s="324"/>
      <c r="DI84" s="324"/>
      <c r="DJ84" s="324"/>
      <c r="DK84" s="324"/>
      <c r="DL84" s="324"/>
      <c r="DM84" s="324"/>
      <c r="DN84" s="324"/>
      <c r="DO84" s="324"/>
      <c r="DP84" s="324"/>
      <c r="DQ84" s="324"/>
      <c r="DR84" s="324"/>
      <c r="DS84" s="324"/>
      <c r="DT84" s="324"/>
      <c r="DU84" s="324"/>
      <c r="DV84" s="324"/>
      <c r="DW84" s="324"/>
      <c r="DX84" s="324"/>
      <c r="DY84" s="324"/>
      <c r="DZ84" s="324"/>
      <c r="EA84" s="324"/>
      <c r="EB84" s="324"/>
      <c r="EC84" s="324"/>
      <c r="ED84" s="324"/>
      <c r="EE84" s="324"/>
      <c r="EF84" s="324"/>
      <c r="EG84" s="324"/>
      <c r="EH84" s="324"/>
      <c r="EI84" s="324"/>
      <c r="EJ84" s="324"/>
      <c r="EK84" s="324"/>
      <c r="EL84" s="324"/>
      <c r="EM84" s="324"/>
      <c r="EN84" s="324"/>
      <c r="EO84" s="324"/>
      <c r="EP84" s="324"/>
      <c r="EQ84" s="324"/>
      <c r="ER84" s="324"/>
      <c r="ES84" s="324"/>
      <c r="ET84" s="324"/>
      <c r="EU84" s="324"/>
      <c r="EV84" s="324"/>
      <c r="EW84" s="324"/>
      <c r="EX84" s="324"/>
      <c r="EY84" s="324"/>
      <c r="EZ84" s="324"/>
      <c r="FA84" s="324"/>
      <c r="FB84" s="324"/>
      <c r="FC84" s="324"/>
      <c r="FD84" s="324"/>
      <c r="FE84" s="324"/>
      <c r="FF84" s="324"/>
      <c r="FG84" s="324"/>
      <c r="FH84" s="324"/>
      <c r="FI84" s="324"/>
      <c r="FJ84" s="324"/>
      <c r="FK84" s="324"/>
      <c r="FL84" s="324"/>
      <c r="FM84" s="324"/>
      <c r="FN84" s="324"/>
      <c r="FO84" s="324"/>
      <c r="FP84" s="324"/>
      <c r="FQ84" s="324"/>
      <c r="FR84" s="324"/>
      <c r="FS84" s="324"/>
      <c r="FT84" s="324"/>
      <c r="FU84" s="324"/>
      <c r="FV84" s="324"/>
      <c r="FW84" s="324"/>
      <c r="FX84" s="324"/>
      <c r="FY84" s="324"/>
      <c r="FZ84" s="324"/>
      <c r="GA84" s="324"/>
      <c r="GB84" s="324"/>
      <c r="GC84" s="324"/>
      <c r="GD84" s="324"/>
      <c r="GE84" s="324"/>
      <c r="GF84" s="324"/>
      <c r="GG84" s="324"/>
      <c r="GH84" s="324"/>
      <c r="GI84" s="324"/>
      <c r="GJ84" s="324"/>
      <c r="GK84" s="324"/>
      <c r="GL84" s="324"/>
      <c r="GM84" s="324"/>
      <c r="GN84" s="324"/>
      <c r="GO84" s="324"/>
      <c r="GP84" s="324"/>
      <c r="GQ84" s="324"/>
      <c r="GR84" s="324"/>
      <c r="GS84" s="324"/>
      <c r="GT84" s="324"/>
      <c r="GU84" s="324"/>
      <c r="GV84" s="324"/>
      <c r="GW84" s="324"/>
      <c r="GX84" s="324"/>
      <c r="GY84" s="324"/>
      <c r="GZ84" s="324"/>
      <c r="HA84" s="324"/>
      <c r="HB84" s="324"/>
      <c r="HC84" s="324"/>
      <c r="HD84" s="324"/>
      <c r="HE84" s="324"/>
      <c r="HF84" s="324"/>
      <c r="HG84" s="324"/>
      <c r="HH84" s="324"/>
      <c r="HI84" s="324"/>
      <c r="HJ84" s="324"/>
      <c r="HK84" s="324"/>
      <c r="HL84" s="324"/>
      <c r="HM84" s="324"/>
      <c r="HN84" s="324"/>
      <c r="HO84" s="324"/>
      <c r="HP84" s="324"/>
      <c r="HQ84" s="324"/>
      <c r="HR84" s="324"/>
      <c r="HS84" s="324"/>
      <c r="HT84" s="324"/>
      <c r="HU84" s="324"/>
      <c r="HV84" s="324"/>
      <c r="HW84" s="324"/>
      <c r="HX84" s="324"/>
      <c r="HY84" s="324"/>
      <c r="HZ84" s="324"/>
      <c r="IA84" s="324"/>
      <c r="IB84" s="324"/>
      <c r="IC84" s="324"/>
      <c r="ID84" s="324"/>
      <c r="IE84" s="324"/>
      <c r="IF84" s="324"/>
      <c r="IG84" s="324"/>
    </row>
    <row r="85" s="324" customFormat="1" ht="12.75"/>
    <row r="86" s="324" customFormat="1" ht="12.75"/>
    <row r="87" s="324" customFormat="1" ht="12.75"/>
    <row r="88" s="324" customFormat="1" ht="12.75"/>
    <row r="89" s="324" customFormat="1" ht="12.75"/>
    <row r="90" s="324" customFormat="1" ht="12.75"/>
    <row r="91" s="324" customFormat="1" ht="12.75"/>
    <row r="92" s="324" customFormat="1" ht="12.75"/>
    <row r="93" s="324" customFormat="1" ht="12.75"/>
    <row r="94" s="324" customFormat="1" ht="12.75"/>
    <row r="95" s="324" customFormat="1" ht="12.75"/>
    <row r="96" s="324" customFormat="1" ht="12.75"/>
    <row r="97" s="324" customFormat="1" ht="12.75"/>
    <row r="98" s="324" customFormat="1" ht="12.75"/>
    <row r="99" s="324" customFormat="1" ht="12.75"/>
    <row r="100" s="324" customFormat="1" ht="12.75"/>
    <row r="101" s="324" customFormat="1" ht="12.75"/>
    <row r="102" s="324" customFormat="1" ht="12.75"/>
    <row r="103" s="324" customFormat="1" ht="12.75"/>
    <row r="104" s="324" customFormat="1" ht="12.75"/>
    <row r="105" s="324" customFormat="1" ht="12.75"/>
    <row r="106" s="324" customFormat="1" ht="12.75"/>
    <row r="107" s="324" customFormat="1" ht="12.75"/>
    <row r="108" s="324" customFormat="1" ht="12.75"/>
    <row r="109" s="324" customFormat="1" ht="12.75"/>
    <row r="110" s="324" customFormat="1" ht="12.75"/>
    <row r="111" s="324" customFormat="1" ht="12.75"/>
    <row r="112" s="324" customFormat="1" ht="12.75"/>
    <row r="113" s="324" customFormat="1" ht="12.75"/>
    <row r="114" s="324" customFormat="1" ht="12.75"/>
    <row r="115" s="324" customFormat="1" ht="12.75"/>
    <row r="116" s="324" customFormat="1" ht="12.75"/>
    <row r="117" s="324" customFormat="1" ht="12.75"/>
    <row r="118" s="324" customFormat="1" ht="12.75"/>
    <row r="119" s="324" customFormat="1" ht="12.75"/>
    <row r="120" s="324" customFormat="1" ht="12.75"/>
    <row r="121" s="324" customFormat="1" ht="12.75"/>
    <row r="122" s="324" customFormat="1" ht="12.75"/>
    <row r="123" s="324" customFormat="1" ht="12.75"/>
    <row r="124" s="324" customFormat="1" ht="12.75"/>
    <row r="125" s="324" customFormat="1" ht="12.75"/>
    <row r="126" s="324" customFormat="1" ht="12.75"/>
    <row r="127" s="324" customFormat="1" ht="12.75"/>
    <row r="128" s="324" customFormat="1" ht="12.75"/>
    <row r="129" s="324" customFormat="1" ht="12.75"/>
    <row r="130" s="324" customFormat="1" ht="12.75"/>
    <row r="131" s="324" customFormat="1" ht="12.75"/>
    <row r="132" s="324" customFormat="1" ht="12.75"/>
    <row r="133" s="324" customFormat="1" ht="12.75"/>
    <row r="134" s="324" customFormat="1" ht="12.75"/>
    <row r="135" s="324" customFormat="1" ht="12.75"/>
    <row r="136" s="324" customFormat="1" ht="12.75"/>
    <row r="137" s="324" customFormat="1" ht="12.75"/>
    <row r="138" s="324" customFormat="1" ht="12.75"/>
    <row r="139" s="324" customFormat="1" ht="12.75"/>
    <row r="140" s="324" customFormat="1" ht="12.75"/>
    <row r="141" s="324" customFormat="1" ht="12.75"/>
    <row r="142" s="324" customFormat="1" ht="12.75"/>
    <row r="143" s="324" customFormat="1" ht="12.75"/>
    <row r="144" s="324" customFormat="1" ht="12.75"/>
    <row r="145" s="324" customFormat="1" ht="12.75"/>
    <row r="146" s="324" customFormat="1" ht="12.75"/>
    <row r="147" s="324" customFormat="1" ht="12.75"/>
    <row r="148" s="324" customFormat="1" ht="12.75"/>
    <row r="149" s="324" customFormat="1" ht="12.75"/>
    <row r="150" s="324" customFormat="1" ht="12.75"/>
    <row r="151" s="324" customFormat="1" ht="12.75"/>
    <row r="152" s="324" customFormat="1" ht="12.75"/>
    <row r="153" s="324" customFormat="1" ht="12.75"/>
    <row r="154" s="324" customFormat="1" ht="12.75"/>
    <row r="155" s="324" customFormat="1" ht="12.75"/>
    <row r="156" s="324" customFormat="1" ht="12.75"/>
    <row r="157" s="324" customFormat="1" ht="12.75"/>
    <row r="158" s="324" customFormat="1" ht="12.75"/>
    <row r="159" s="324" customFormat="1" ht="12.75"/>
    <row r="160" s="324" customFormat="1" ht="12.75"/>
    <row r="161" s="324" customFormat="1" ht="12.75"/>
    <row r="162" s="324" customFormat="1" ht="12.75"/>
    <row r="163" s="324" customFormat="1" ht="12.75"/>
    <row r="164" s="324" customFormat="1" ht="12.75"/>
    <row r="165" s="324" customFormat="1" ht="12.75"/>
    <row r="166" s="324" customFormat="1" ht="12.75"/>
    <row r="167" s="324" customFormat="1" ht="12.75"/>
    <row r="168" s="324" customFormat="1" ht="12.75"/>
    <row r="169" s="324" customFormat="1" ht="12.75"/>
    <row r="170" spans="9:10" s="324" customFormat="1" ht="12.75">
      <c r="I170" s="325"/>
      <c r="J170" s="325"/>
    </row>
    <row r="171" spans="9:10" s="324" customFormat="1" ht="12.75">
      <c r="I171" s="325"/>
      <c r="J171" s="325"/>
    </row>
    <row r="172" spans="9:10" s="324" customFormat="1" ht="12.75">
      <c r="I172" s="325"/>
      <c r="J172" s="325"/>
    </row>
    <row r="173" spans="9:10" s="324" customFormat="1" ht="12.75">
      <c r="I173" s="325"/>
      <c r="J173" s="325"/>
    </row>
    <row r="174" spans="9:10" s="324" customFormat="1" ht="12.75">
      <c r="I174" s="325"/>
      <c r="J174" s="325"/>
    </row>
    <row r="175" spans="9:10" s="324" customFormat="1" ht="12.75">
      <c r="I175" s="325"/>
      <c r="J175" s="325"/>
    </row>
    <row r="176" spans="9:10" s="324" customFormat="1" ht="12.75">
      <c r="I176" s="325"/>
      <c r="J176" s="325"/>
    </row>
    <row r="177" spans="9:10" s="324" customFormat="1" ht="12.75">
      <c r="I177" s="325"/>
      <c r="J177" s="325"/>
    </row>
    <row r="178" spans="6:10" s="324" customFormat="1" ht="12.75">
      <c r="F178" s="325"/>
      <c r="I178" s="325"/>
      <c r="J178" s="325"/>
    </row>
    <row r="179" spans="6:10" s="324" customFormat="1" ht="12.75">
      <c r="F179" s="325"/>
      <c r="G179" s="325"/>
      <c r="H179" s="325"/>
      <c r="I179" s="325"/>
      <c r="J179" s="325"/>
    </row>
    <row r="180" spans="6:10" s="324" customFormat="1" ht="12.75">
      <c r="F180" s="325"/>
      <c r="G180" s="325"/>
      <c r="H180" s="325"/>
      <c r="I180" s="325"/>
      <c r="J180" s="325"/>
    </row>
    <row r="181" spans="6:10" s="324" customFormat="1" ht="12.75">
      <c r="F181" s="325"/>
      <c r="G181" s="325"/>
      <c r="H181" s="325"/>
      <c r="I181" s="325"/>
      <c r="J181" s="325"/>
    </row>
    <row r="182" spans="6:241" s="324" customFormat="1" ht="12.75"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5"/>
      <c r="BB182" s="325"/>
      <c r="BC182" s="325"/>
      <c r="BD182" s="325"/>
      <c r="BE182" s="325"/>
      <c r="BF182" s="325"/>
      <c r="BG182" s="325"/>
      <c r="BH182" s="325"/>
      <c r="BI182" s="325"/>
      <c r="BJ182" s="325"/>
      <c r="BK182" s="325"/>
      <c r="BL182" s="325"/>
      <c r="BM182" s="325"/>
      <c r="BN182" s="325"/>
      <c r="BO182" s="325"/>
      <c r="BP182" s="325"/>
      <c r="BQ182" s="325"/>
      <c r="BR182" s="325"/>
      <c r="BS182" s="325"/>
      <c r="BT182" s="325"/>
      <c r="BU182" s="325"/>
      <c r="BV182" s="325"/>
      <c r="BW182" s="325"/>
      <c r="BX182" s="325"/>
      <c r="BY182" s="325"/>
      <c r="BZ182" s="325"/>
      <c r="CA182" s="325"/>
      <c r="CB182" s="325"/>
      <c r="CC182" s="325"/>
      <c r="CD182" s="325"/>
      <c r="CE182" s="325"/>
      <c r="CF182" s="325"/>
      <c r="CG182" s="325"/>
      <c r="CH182" s="325"/>
      <c r="CI182" s="325"/>
      <c r="CJ182" s="325"/>
      <c r="CK182" s="325"/>
      <c r="CL182" s="325"/>
      <c r="CM182" s="325"/>
      <c r="CN182" s="325"/>
      <c r="CO182" s="325"/>
      <c r="CP182" s="325"/>
      <c r="CQ182" s="325"/>
      <c r="CR182" s="325"/>
      <c r="CS182" s="325"/>
      <c r="CT182" s="325"/>
      <c r="CU182" s="325"/>
      <c r="CV182" s="325"/>
      <c r="CW182" s="325"/>
      <c r="CX182" s="325"/>
      <c r="CY182" s="325"/>
      <c r="CZ182" s="325"/>
      <c r="DA182" s="325"/>
      <c r="DB182" s="325"/>
      <c r="DC182" s="325"/>
      <c r="DD182" s="325"/>
      <c r="DE182" s="325"/>
      <c r="DF182" s="325"/>
      <c r="DG182" s="325"/>
      <c r="DH182" s="325"/>
      <c r="DI182" s="325"/>
      <c r="DJ182" s="325"/>
      <c r="DK182" s="325"/>
      <c r="DL182" s="325"/>
      <c r="DM182" s="325"/>
      <c r="DN182" s="325"/>
      <c r="DO182" s="325"/>
      <c r="DP182" s="325"/>
      <c r="DQ182" s="325"/>
      <c r="DR182" s="325"/>
      <c r="DS182" s="325"/>
      <c r="DT182" s="325"/>
      <c r="DU182" s="325"/>
      <c r="DV182" s="325"/>
      <c r="DW182" s="325"/>
      <c r="DX182" s="325"/>
      <c r="DY182" s="325"/>
      <c r="DZ182" s="325"/>
      <c r="EA182" s="325"/>
      <c r="EB182" s="325"/>
      <c r="EC182" s="325"/>
      <c r="ED182" s="325"/>
      <c r="EE182" s="325"/>
      <c r="EF182" s="325"/>
      <c r="EG182" s="325"/>
      <c r="EH182" s="325"/>
      <c r="EI182" s="325"/>
      <c r="EJ182" s="325"/>
      <c r="EK182" s="325"/>
      <c r="EL182" s="325"/>
      <c r="EM182" s="325"/>
      <c r="EN182" s="325"/>
      <c r="EO182" s="325"/>
      <c r="EP182" s="325"/>
      <c r="EQ182" s="325"/>
      <c r="ER182" s="325"/>
      <c r="ES182" s="325"/>
      <c r="ET182" s="325"/>
      <c r="EU182" s="325"/>
      <c r="EV182" s="325"/>
      <c r="EW182" s="325"/>
      <c r="EX182" s="325"/>
      <c r="EY182" s="325"/>
      <c r="EZ182" s="325"/>
      <c r="FA182" s="325"/>
      <c r="FB182" s="325"/>
      <c r="FC182" s="325"/>
      <c r="FD182" s="325"/>
      <c r="FE182" s="325"/>
      <c r="FF182" s="325"/>
      <c r="FG182" s="325"/>
      <c r="FH182" s="325"/>
      <c r="FI182" s="325"/>
      <c r="FJ182" s="325"/>
      <c r="FK182" s="325"/>
      <c r="FL182" s="325"/>
      <c r="FM182" s="325"/>
      <c r="FN182" s="325"/>
      <c r="FO182" s="325"/>
      <c r="FP182" s="325"/>
      <c r="FQ182" s="325"/>
      <c r="FR182" s="325"/>
      <c r="FS182" s="325"/>
      <c r="FT182" s="325"/>
      <c r="FU182" s="325"/>
      <c r="FV182" s="325"/>
      <c r="FW182" s="325"/>
      <c r="FX182" s="325"/>
      <c r="FY182" s="325"/>
      <c r="FZ182" s="325"/>
      <c r="GA182" s="325"/>
      <c r="GB182" s="325"/>
      <c r="GC182" s="325"/>
      <c r="GD182" s="325"/>
      <c r="GE182" s="325"/>
      <c r="GF182" s="325"/>
      <c r="GG182" s="325"/>
      <c r="GH182" s="325"/>
      <c r="GI182" s="325"/>
      <c r="GJ182" s="325"/>
      <c r="GK182" s="325"/>
      <c r="GL182" s="325"/>
      <c r="GM182" s="325"/>
      <c r="GN182" s="325"/>
      <c r="GO182" s="325"/>
      <c r="GP182" s="325"/>
      <c r="GQ182" s="325"/>
      <c r="GR182" s="325"/>
      <c r="GS182" s="325"/>
      <c r="GT182" s="325"/>
      <c r="GU182" s="325"/>
      <c r="GV182" s="325"/>
      <c r="GW182" s="325"/>
      <c r="GX182" s="325"/>
      <c r="GY182" s="325"/>
      <c r="GZ182" s="325"/>
      <c r="HA182" s="325"/>
      <c r="HB182" s="325"/>
      <c r="HC182" s="325"/>
      <c r="HD182" s="325"/>
      <c r="HE182" s="325"/>
      <c r="HF182" s="325"/>
      <c r="HG182" s="325"/>
      <c r="HH182" s="325"/>
      <c r="HI182" s="325"/>
      <c r="HJ182" s="325"/>
      <c r="HK182" s="325"/>
      <c r="HL182" s="325"/>
      <c r="HM182" s="325"/>
      <c r="HN182" s="325"/>
      <c r="HO182" s="325"/>
      <c r="HP182" s="325"/>
      <c r="HQ182" s="325"/>
      <c r="HR182" s="325"/>
      <c r="HS182" s="325"/>
      <c r="HT182" s="325"/>
      <c r="HU182" s="325"/>
      <c r="HV182" s="325"/>
      <c r="HW182" s="325"/>
      <c r="HX182" s="325"/>
      <c r="HY182" s="325"/>
      <c r="HZ182" s="325"/>
      <c r="IA182" s="325"/>
      <c r="IB182" s="325"/>
      <c r="IC182" s="325"/>
      <c r="ID182" s="325"/>
      <c r="IE182" s="325"/>
      <c r="IF182" s="325"/>
      <c r="IG182" s="325"/>
    </row>
  </sheetData>
  <mergeCells count="3">
    <mergeCell ref="F59:H59"/>
    <mergeCell ref="F64:H64"/>
    <mergeCell ref="F65:H65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hruskovar</cp:lastModifiedBy>
  <cp:lastPrinted>2018-06-12T15:02:48Z</cp:lastPrinted>
  <dcterms:created xsi:type="dcterms:W3CDTF">2018-06-11T18:19:33Z</dcterms:created>
  <dcterms:modified xsi:type="dcterms:W3CDTF">2018-07-26T06:24:41Z</dcterms:modified>
  <cp:category/>
  <cp:version/>
  <cp:contentType/>
  <cp:contentStatus/>
</cp:coreProperties>
</file>