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5440" windowHeight="15840" activeTab="3"/>
  </bookViews>
  <sheets>
    <sheet name="Rekapitulace stavby" sheetId="1" r:id="rId1"/>
    <sheet name="1 - Stavební část" sheetId="2" r:id="rId2"/>
    <sheet name="2 - Chlazení" sheetId="3" r:id="rId3"/>
    <sheet name="3 - Silnoproud" sheetId="4" r:id="rId4"/>
    <sheet name="4 - Slaboproud" sheetId="5" r:id="rId5"/>
    <sheet name="VRNa - Ostatní a vedlejší..." sheetId="6" r:id="rId6"/>
    <sheet name="Pokyny pro vyplnění" sheetId="7" r:id="rId7"/>
  </sheets>
  <definedNames>
    <definedName name="_xlnm._FilterDatabase" localSheetId="1" hidden="1">'1 - Stavební část'!$C$94:$K$259</definedName>
    <definedName name="_xlnm._FilterDatabase" localSheetId="2" hidden="1">'2 - Chlazení'!$C$81:$K$105</definedName>
    <definedName name="_xlnm._FilterDatabase" localSheetId="3" hidden="1">'3 - Silnoproud'!$C$86:$K$147</definedName>
    <definedName name="_xlnm._FilterDatabase" localSheetId="4" hidden="1">'4 - Slaboproud'!$C$80:$K$103</definedName>
    <definedName name="_xlnm._FilterDatabase" localSheetId="5" hidden="1">'VRNa - Ostatní a vedlejší...'!$C$79:$K$86</definedName>
    <definedName name="_xlnm.Print_Area" localSheetId="1">'1 - Stavební část'!$C$4:$J$39,'1 - Stavební část'!$C$45:$J$76,'1 - Stavební část'!$C$82:$K$259</definedName>
    <definedName name="_xlnm.Print_Area" localSheetId="2">'2 - Chlazení'!$C$4:$J$39,'2 - Chlazení'!$C$45:$J$63,'2 - Chlazení'!$C$69:$K$105</definedName>
    <definedName name="_xlnm.Print_Area" localSheetId="3">'3 - Silnoproud'!$C$4:$J$39,'3 - Silnoproud'!$C$45:$J$68,'3 - Silnoproud'!$C$74:$K$147</definedName>
    <definedName name="_xlnm.Print_Area" localSheetId="4">'4 - Slaboproud'!$C$4:$J$39,'4 - Slaboproud'!$C$45:$J$62,'4 - Slaboproud'!$C$68:$K$103</definedName>
    <definedName name="_xlnm.Print_Area" localSheetId="6">'Pokyny pro vyplnění'!$B$2:$K$71,'Pokyny pro vyplnění'!$B$74:$K$118,'Pokyny pro vyplnění'!$B$121:$K$190,'Pokyny pro vyplnění'!$B$198:$K$218</definedName>
    <definedName name="_xlnm.Print_Area" localSheetId="0">'Rekapitulace stavby'!$D$4:$AO$36,'Rekapitulace stavby'!$C$42:$AQ$60</definedName>
    <definedName name="_xlnm.Print_Area" localSheetId="5">'VRNa - Ostatní a vedlejší...'!$C$4:$J$39,'VRNa - Ostatní a vedlejší...'!$C$45:$J$61,'VRNa - Ostatní a vedlejší...'!$C$67:$K$86</definedName>
    <definedName name="_xlnm.Print_Titles" localSheetId="0">'Rekapitulace stavby'!$52:$52</definedName>
    <definedName name="_xlnm.Print_Titles" localSheetId="1">'1 - Stavební část'!$94:$94</definedName>
    <definedName name="_xlnm.Print_Titles" localSheetId="2">'2 - Chlazení'!$81:$81</definedName>
    <definedName name="_xlnm.Print_Titles" localSheetId="3">'3 - Silnoproud'!$86:$86</definedName>
    <definedName name="_xlnm.Print_Titles" localSheetId="4">'4 - Slaboproud'!$80:$80</definedName>
    <definedName name="_xlnm.Print_Titles" localSheetId="5">'VRNa - Ostatní a vedlejší...'!$79:$79</definedName>
  </definedNames>
  <calcPr fullCalcOnLoad="1"/>
</workbook>
</file>

<file path=xl/sharedStrings.xml><?xml version="1.0" encoding="utf-8"?>
<sst xmlns="http://schemas.openxmlformats.org/spreadsheetml/2006/main" count="4465" uniqueCount="874">
  <si>
    <t>Stavební objekt</t>
  </si>
  <si>
    <t>Inženýrský objekt</t>
  </si>
  <si>
    <t>Ostatní náklady</t>
  </si>
  <si>
    <t>Položka typu HSV</t>
  </si>
  <si>
    <t>Položka typu PSV</t>
  </si>
  <si>
    <t>Položka typu M</t>
  </si>
  <si>
    <t>Položka typu OST</t>
  </si>
  <si>
    <t>Export Komplet</t>
  </si>
  <si>
    <t>VZ</t>
  </si>
  <si>
    <t>2.0</t>
  </si>
  <si>
    <t>ZAMOK</t>
  </si>
  <si>
    <t>False</t>
  </si>
  <si>
    <t>{ad7e7761-1d6c-45e2-904a-512fec68eefc}</t>
  </si>
  <si>
    <t>0,01</t>
  </si>
  <si>
    <t>21</t>
  </si>
  <si>
    <t>15</t>
  </si>
  <si>
    <t>REKAPITULACE STAVBY</t>
  </si>
  <si>
    <t>v ---  níže se nacházejí doplnkové a pomocné údaje k sestavám  --- v</t>
  </si>
  <si>
    <t>Návod na vyplnění</t>
  </si>
  <si>
    <t>0,001</t>
  </si>
  <si>
    <t>Kód:</t>
  </si>
  <si>
    <t>11</t>
  </si>
  <si>
    <t>Měnit lze pouze buňky se žlutým podbarvením!
1) v Rekapitulaci stavby vyplňte údaje o Uchazeči (přenesou se do ostatních sestav i v jiných listech)
2) na vybraných listech vyplňte v sestavě Soupis prací ceny u položek</t>
  </si>
  <si>
    <t>Stavba:</t>
  </si>
  <si>
    <t>VÝKAZ VÝMĚR- Vytvoření infrastruktury pro Centrum e-learningu</t>
  </si>
  <si>
    <t>KSO:</t>
  </si>
  <si>
    <t/>
  </si>
  <si>
    <t>CC-CZ:</t>
  </si>
  <si>
    <t>Místo:</t>
  </si>
  <si>
    <t xml:space="preserve"> </t>
  </si>
  <si>
    <t>Datum:</t>
  </si>
  <si>
    <t>14. 1. 2019</t>
  </si>
  <si>
    <t>Zadavatel:</t>
  </si>
  <si>
    <t>IČ:</t>
  </si>
  <si>
    <t>Univerzita Karlova - Ústřední knihovna</t>
  </si>
  <si>
    <t>DIČ:</t>
  </si>
  <si>
    <t>Uchazeč:</t>
  </si>
  <si>
    <t>Vyplň údaj</t>
  </si>
  <si>
    <t>Projektant:</t>
  </si>
  <si>
    <t>Revitali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</si>
  <si>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</si>
  <si>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</si>
  <si>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</si>
  <si>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</si>
  <si>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</si>
  <si>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</si>
  <si>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</si>
  <si>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</si>
  <si>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</si>
  <si>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</si>
  <si>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</si>
  <si>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</si>
  <si>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</si>
  <si>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</si>
  <si>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</si>
  <si>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</si>
  <si>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</si>
  <si>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</si>
  <si>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</si>
  <si>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</si>
  <si>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</si>
  <si>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</si>
  <si>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</si>
  <si>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</si>
  <si>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</si>
  <si>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</si>
  <si>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</si>
  <si>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</si>
  <si>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</si>
  <si>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</si>
  <si>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</si>
  <si>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</si>
  <si>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</si>
  <si>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</si>
  <si>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</si>
  <si>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</si>
  <si>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</si>
  <si>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</si>
  <si>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</si>
  <si>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</si>
  <si>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</si>
  <si>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</si>
  <si>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</si>
  <si>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</si>
  <si>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Stavební část</t>
  </si>
  <si>
    <t>STA</t>
  </si>
  <si>
    <t>{4448b4b7-2ced-4e14-a18a-00b8c787c1df}</t>
  </si>
  <si>
    <t>2</t>
  </si>
  <si>
    <t>Chlazení</t>
  </si>
  <si>
    <t>{0094acb0-c8bc-4357-b048-357d47b8af09}</t>
  </si>
  <si>
    <t>3</t>
  </si>
  <si>
    <t>Silnoproud</t>
  </si>
  <si>
    <t>{f6daec8d-1dd3-4df5-a27f-753bfa2c90e8}</t>
  </si>
  <si>
    <t>4</t>
  </si>
  <si>
    <t>Slaboproud</t>
  </si>
  <si>
    <t>{f96f7845-9357-4ed7-b63d-5c7e5c95d764}</t>
  </si>
  <si>
    <t>VRNa</t>
  </si>
  <si>
    <t>Ostatní a vedlejší náklady</t>
  </si>
  <si>
    <t>{01cd78f0-5d36-4b23-aec8-993409197de3}</t>
  </si>
  <si>
    <t>KRYCÍ LIST SOUPISU PRACÍ</t>
  </si>
  <si>
    <t>Objekt:</t>
  </si>
  <si>
    <t>1 - Stavební část</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</si>
  <si>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</si>
  <si>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REKAPITULACE ČLENĚNÍ SOUPISU PRACÍ</t>
  </si>
  <si>
    <t>Kód dílu - Popis</t>
  </si>
  <si>
    <t>Cena celkem [CZK]</t>
  </si>
  <si>
    <t>-1</t>
  </si>
  <si>
    <t>HSV - Práce a dodávky HSV</t>
  </si>
  <si>
    <t xml:space="preserve">    6 - Úpravy povrchů, podlahy a osazování výplní</t>
  </si>
  <si>
    <t xml:space="preserve">      61 - Úprava povrchů vnitřních</t>
  </si>
  <si>
    <t xml:space="preserve">    9 - Ostatní konstrukce a práce, bourání</t>
  </si>
  <si>
    <t xml:space="preserve">      95 - Různé dokončovací konstrukce a práce pozemních staveb</t>
  </si>
  <si>
    <t xml:space="preserve">      97 - Prorážení otvorů a ostatní bourací práce</t>
  </si>
  <si>
    <t xml:space="preserve">    997 - Přesun sutě</t>
  </si>
  <si>
    <t xml:space="preserve">    998 - Přesun hmot</t>
  </si>
  <si>
    <t>PSV - Práce a dodávky PSV</t>
  </si>
  <si>
    <t xml:space="preserve">    722 - Zdravotechnika - vnitřní vodovod</t>
  </si>
  <si>
    <t xml:space="preserve">    763 - Konstrukce suché výstavby</t>
  </si>
  <si>
    <t xml:space="preserve">    766 - Konstrukce truhlářské</t>
  </si>
  <si>
    <t xml:space="preserve">    767 - Konstrukce zámečnické</t>
  </si>
  <si>
    <t xml:space="preserve">    776 - Podlahy povlakové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</si>
  <si>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</si>
  <si>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</si>
  <si>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</si>
  <si>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</si>
  <si>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</si>
  <si>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</si>
  <si>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</si>
  <si>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</si>
  <si>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</si>
  <si>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</si>
  <si>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</si>
  <si>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</si>
  <si>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</si>
  <si>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</si>
  <si>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</si>
  <si>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</si>
  <si>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</si>
  <si>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</si>
  <si>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</si>
  <si>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</si>
  <si>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61</t>
  </si>
  <si>
    <t>Úprava povrchů vnitřních</t>
  </si>
  <si>
    <t>K</t>
  </si>
  <si>
    <t>619991001</t>
  </si>
  <si>
    <t>Zakrytí vnitřních ploch před znečištěním včetně pozdějšího odkrytí podlah fólií přilepenou lepící páskou</t>
  </si>
  <si>
    <t>m2</t>
  </si>
  <si>
    <t>CS ÚRS 2019 01</t>
  </si>
  <si>
    <t>65426977</t>
  </si>
  <si>
    <t>VV</t>
  </si>
  <si>
    <t>pouze u malovaných stěn</t>
  </si>
  <si>
    <t>m214</t>
  </si>
  <si>
    <t>5,4*1,5</t>
  </si>
  <si>
    <t>m245</t>
  </si>
  <si>
    <t>4,5*1,5</t>
  </si>
  <si>
    <t>m287</t>
  </si>
  <si>
    <t>5,7*1,5</t>
  </si>
  <si>
    <t>ostatní</t>
  </si>
  <si>
    <t>10,0</t>
  </si>
  <si>
    <t>Součet</t>
  </si>
  <si>
    <t>612321141</t>
  </si>
  <si>
    <t>Omítka vápenocementová vnitřních ploch nanášená ručně dvouvrstvá, tloušťky jádrové omítky do 10 mm a tloušťky štuku do 3 mm štuková svislých konstrukcí stěn</t>
  </si>
  <si>
    <t>-1783090156</t>
  </si>
  <si>
    <t>Pozn. V případě nutnosti budou stěny vyrovnány štukem (místa, kde bude přizvednut podhled a stávající části stěn nebudou upraveny)</t>
  </si>
  <si>
    <t>předpoklad 10%</t>
  </si>
  <si>
    <t>378,115*0,1</t>
  </si>
  <si>
    <t>K016</t>
  </si>
  <si>
    <t>Začištění otvoru po jádrovém vrtání- exteriér</t>
  </si>
  <si>
    <t>kus</t>
  </si>
  <si>
    <t>170270307</t>
  </si>
  <si>
    <t>K017</t>
  </si>
  <si>
    <t>Začištění otvoru po jádrovém vrtání- interiér</t>
  </si>
  <si>
    <t>-1060755298</t>
  </si>
  <si>
    <t>5</t>
  </si>
  <si>
    <t>K018</t>
  </si>
  <si>
    <t>Protipožární utěsnění otvoru po jádrovém vrtání tmelem</t>
  </si>
  <si>
    <t>-1778854877</t>
  </si>
  <si>
    <t>9</t>
  </si>
  <si>
    <t>Ostatní konstrukce a práce, bourání</t>
  </si>
  <si>
    <t>95</t>
  </si>
  <si>
    <t>Různé dokončovací konstrukce a práce pozemních staveb</t>
  </si>
  <si>
    <t>952901111</t>
  </si>
  <si>
    <t>Vyčištění budov nebo objektů před předáním do užívání budov bytové nebo občanské výstavby, světlé výšky podlaží do 4 m</t>
  </si>
  <si>
    <t>1313743542</t>
  </si>
  <si>
    <t>řešené místnosti</t>
  </si>
  <si>
    <t>22,25+17,9+17,9+24,0+23,16+23,25+32,49+18,53</t>
  </si>
  <si>
    <t>7</t>
  </si>
  <si>
    <t>K097</t>
  </si>
  <si>
    <t>Vybavit řešenou část objektu PHP (7 ks v řešených prostorech 2. nadzemním podlaží) resp. zachovat PHP v uvedeném počtu</t>
  </si>
  <si>
    <t>kpl</t>
  </si>
  <si>
    <t>-1367060998</t>
  </si>
  <si>
    <t>97</t>
  </si>
  <si>
    <t>Prorážení otvorů a ostatní bourací práce</t>
  </si>
  <si>
    <t>8</t>
  </si>
  <si>
    <t>x6</t>
  </si>
  <si>
    <t>Jádrové vrty diamantovými korunkami do stavebních materiálů (železobetonu, betonu, cihel, obkladů, dlažeb, kamene) průměru přes 100 do 110 mm, do hloubky 400mm</t>
  </si>
  <si>
    <t>2132479424</t>
  </si>
  <si>
    <t>997</t>
  </si>
  <si>
    <t>Přesun sutě</t>
  </si>
  <si>
    <t>997013212</t>
  </si>
  <si>
    <t>Vnitrostaveništní doprava suti a vybouraných hmot vodorovně do 50 m svisle ručně (nošením po schodech) pro budovy a haly výšky přes 6 do 9 m</t>
  </si>
  <si>
    <t>t</t>
  </si>
  <si>
    <t>-1031354739</t>
  </si>
  <si>
    <t>10</t>
  </si>
  <si>
    <t>997013501</t>
  </si>
  <si>
    <t>Odvoz suti a vybouraných hmot na skládku nebo meziskládku se složením, na vzdálenost do 1 km</t>
  </si>
  <si>
    <t>1265712778</t>
  </si>
  <si>
    <t>997013509</t>
  </si>
  <si>
    <t>Odvoz suti a vybouraných hmot na skládku nebo meziskládku se složením, na vzdálenost Příplatek k ceně za každý další i započatý 1 km přes 1 km</t>
  </si>
  <si>
    <t>-1287507635</t>
  </si>
  <si>
    <t>1,241*30 'Přepočtené koeficientem množství</t>
  </si>
  <si>
    <t>12</t>
  </si>
  <si>
    <t>997013831</t>
  </si>
  <si>
    <t>Poplatek za uložení stavebního odpadu na skládce (skládkovné) směsného stavebního a demoličního zatříděného do Katalogu odpadů pod kódem 170 904</t>
  </si>
  <si>
    <t>-327109999</t>
  </si>
  <si>
    <t>998</t>
  </si>
  <si>
    <t>Přesun hmot</t>
  </si>
  <si>
    <t>13</t>
  </si>
  <si>
    <t>998018002</t>
  </si>
  <si>
    <t>Přesun hmot pro budovy občanské výstavby, bydlení, výrobu a služby ruční - bez užití mechanizace vodorovná dopravní vzdálenost do 100 m pro budovy s jakoukoliv nosnou konstrukcí výšky přes 6 do 12 m</t>
  </si>
  <si>
    <t>475676196</t>
  </si>
  <si>
    <t>PSV</t>
  </si>
  <si>
    <t>Práce a dodávky PSV</t>
  </si>
  <si>
    <t>722</t>
  </si>
  <si>
    <t>Zdravotechnika - vnitřní vodovod</t>
  </si>
  <si>
    <t>14</t>
  </si>
  <si>
    <t>K062</t>
  </si>
  <si>
    <t>Zaslepení SV a TUV vody pod omítkou ( po původním umyvadle)</t>
  </si>
  <si>
    <t>16</t>
  </si>
  <si>
    <t>295228345</t>
  </si>
  <si>
    <t>763</t>
  </si>
  <si>
    <t>Konstrukce suché výstavby</t>
  </si>
  <si>
    <t>763135811</t>
  </si>
  <si>
    <t>Demontáž podhledu sádrokartonového kazetového na zavěšeném na roštu viditelném</t>
  </si>
  <si>
    <t>-1873976221</t>
  </si>
  <si>
    <t>m218</t>
  </si>
  <si>
    <t>3,5</t>
  </si>
  <si>
    <t>m202c</t>
  </si>
  <si>
    <t>m286</t>
  </si>
  <si>
    <t>32,49</t>
  </si>
  <si>
    <t>K001</t>
  </si>
  <si>
    <t>Příplatek za demontáž vestavěných svítidel, čidel atd. v kazetovém pohledu</t>
  </si>
  <si>
    <t>-1941794424</t>
  </si>
  <si>
    <t>17</t>
  </si>
  <si>
    <t>K013</t>
  </si>
  <si>
    <t>D+M Akustický kazetový podhled tl.40mm - kompaktní kazety z minerální vlny s vysokou akustickou
absorpcí, na lícním povrchu s jednobarevným povlakem ze skelných vláken. Na rubové straně
kazety se nachází povlak z přírodních skelných vláken. Kazety 600/600mm, bílé, reakce na
oheň A1 Pozn. Do podhledu budou osazeny zapuštěné LED světla dle projektu EL, čidla budou osazeny
na líc kazety; podhled bude v případě rozvodů VZT, ZTI upraven tak, aby byl vždy pod
stávajícími rozvody a u oken odskočí k nadpraží okna - což je cca 100mm pod stropním
panelem</t>
  </si>
  <si>
    <t>-110678880</t>
  </si>
  <si>
    <t>18,53</t>
  </si>
  <si>
    <t>18</t>
  </si>
  <si>
    <t>x66</t>
  </si>
  <si>
    <t>D+M Akustická předstěna - SDK perforované desky tl.12,5mm s rounem a výplň minerální vlnou -
bílé, jedná se sádrokartonové desky na ocelovém roštu s vloženou min. vatou. Desky budou
perforované - děrované, sádrokartonové desky dle EN 14190 vybavené schopností čistit
vzduch v místnosti. Desky mají na rubové straně bílé rouno. Po obvodu na všech čtyřech
stranách mají desky hranu (stupňovitá hrana). Díky přesným rozměrům desek je automaticky
zajištěna správná poloha děrování, pokud jsou desky kladeny na sraz a výplň minerální vlnou;
alter. desky sádrokartonové s houževnatostí sádrovlákna, objemovou stálostí a zpracováním
sádrokartonu, nabízející vyšší kvalitu při snadnějším zpracování. Deska řeší požární a
mechanickou odolnost, má lepší akustické vlastnosti oproti klasickým sádrokartonovým
deskám a bude do syst. roštu tl.50mm
Pozn. Akustická předstěna bude zatažena ke stropnímu panelu, u podlahy bude stěna kotvena
do systémového profilu tl.50mm se spodní páskou; odstup roštu od stěnového panelu bude
5mm; vše dle typových detailů a s ohledem na akustické vlastnosti této SDK předstěny</t>
  </si>
  <si>
    <t>572959569</t>
  </si>
  <si>
    <t>5,4*2,35</t>
  </si>
  <si>
    <t>4,5*2,35</t>
  </si>
  <si>
    <t>5,7*2,35</t>
  </si>
  <si>
    <t>19</t>
  </si>
  <si>
    <t>998763402</t>
  </si>
  <si>
    <t>Přesun hmot pro konstrukce montované z desek stanovený procentní sazbou (%) z ceny vodorovná dopravní vzdálenost do 50 m v objektech výšky přes 6 do 12 m</t>
  </si>
  <si>
    <t>%</t>
  </si>
  <si>
    <t>-473610686</t>
  </si>
  <si>
    <t>766</t>
  </si>
  <si>
    <t>Konstrukce truhlářské</t>
  </si>
  <si>
    <t>20</t>
  </si>
  <si>
    <t>766441812</t>
  </si>
  <si>
    <t>Demontáž parapetních desek dřevěných nebo plastových šířky přes 300 mm délky do 1m</t>
  </si>
  <si>
    <t>-929771724</t>
  </si>
  <si>
    <t>766441822</t>
  </si>
  <si>
    <t>Demontáž parapetních desek dřevěných nebo plastových šířky přes 300 mm délky přes 1m</t>
  </si>
  <si>
    <t>-1461047623</t>
  </si>
  <si>
    <t>22</t>
  </si>
  <si>
    <t>K002</t>
  </si>
  <si>
    <t>Demontáž předokenní garnýže</t>
  </si>
  <si>
    <t>1089387592</t>
  </si>
  <si>
    <t>23</t>
  </si>
  <si>
    <t>K003</t>
  </si>
  <si>
    <t>Demontáž polic a lišt v místnosti č. 287</t>
  </si>
  <si>
    <t>-1779057517</t>
  </si>
  <si>
    <t>24</t>
  </si>
  <si>
    <t>K012</t>
  </si>
  <si>
    <t xml:space="preserve">D+M parapet
parapet průběžný tvaru L – dl.5,0m
Deska MDF do tvaru L včetně nátěru a konstrukce uchycení </t>
  </si>
  <si>
    <t>727269694</t>
  </si>
  <si>
    <t>25</t>
  </si>
  <si>
    <t>K0121</t>
  </si>
  <si>
    <t xml:space="preserve">D+M parapet
parapet průběžný tvaru L – dl.0,9m
Deska MDF do tvaru L včetně nátěru a konstrukce uchycení </t>
  </si>
  <si>
    <t>-1487892784</t>
  </si>
  <si>
    <t>26</t>
  </si>
  <si>
    <t>K0122</t>
  </si>
  <si>
    <t xml:space="preserve">D+M parapet
parapet průběžný tvaru L – dl.1,6m
Deska MDF do tvaru L včetně nátěru a konstrukce uchycení </t>
  </si>
  <si>
    <t>1864934656</t>
  </si>
  <si>
    <t>27</t>
  </si>
  <si>
    <t>K114</t>
  </si>
  <si>
    <t>D+M samozavírač (C2) pro 10000 cyklů na stávající dveře</t>
  </si>
  <si>
    <t>1624558841</t>
  </si>
  <si>
    <t>28</t>
  </si>
  <si>
    <t>K115</t>
  </si>
  <si>
    <t>Demontáž dřevěného obložení
V m.č. 202 u dvoukřídlých dveří vedoucích do m.č.201 dojde ze
strany místnosti č. 202 k demontáži dřevěného obložení špalety po
celé výšce a z pravé strany i částečně za roh, tak aby mohli být
přemístěny elektro koncové prvky na omítanou špaletu a k panelové
zdi mohla být osazena nová prosklená stěna pol.4/os; přesné
rozměry budou upřesněny na místě</t>
  </si>
  <si>
    <t>strana</t>
  </si>
  <si>
    <t>-2031765314</t>
  </si>
  <si>
    <t>29</t>
  </si>
  <si>
    <t>998766202</t>
  </si>
  <si>
    <t>Přesun hmot pro konstrukce truhlářské stanovený procentní sazbou (%) z ceny vodorovná dopravní vzdálenost do 50 m v objektech výšky přes 6 do 12 m</t>
  </si>
  <si>
    <t>-1043864031</t>
  </si>
  <si>
    <t>767</t>
  </si>
  <si>
    <t>Konstrukce zámečnické</t>
  </si>
  <si>
    <t>30</t>
  </si>
  <si>
    <t>K0071</t>
  </si>
  <si>
    <t>D+M Prosklená stěna 3400/2530mm s jednokřídlými dveřmi 900/1970mm. Nová prosklená stěna do nosných ocel. resp. Al profilů, zasklení čiré bezpečnostní 3.3.2. Dělená na dvě pevné části a střední jednokřídlé dveře. Stěna bude kotvena do panelů pomocí nosných profilů a členění stěny a skel bude dle výrobce a požadavku na statiku zasklení. Barevnost profilů bude upřesněna. Kování – klika – klika, podrobnější specifikace bude upřesněna investorem.
1) pevné prosklené stěny (součást otevíravých stěn) překračující 1,5 násobek plochy otevíravé části (a max. 6,0m2) budou v provedení s požární odolností odpovídající stěně a ne požárnímu uzávěru, pevné EI60DP1(pro VI.SPB)
2)dveře v prosklených stěnách budou min. typu EW30DP3-C2</t>
  </si>
  <si>
    <t>659358510</t>
  </si>
  <si>
    <t>31</t>
  </si>
  <si>
    <t>K096</t>
  </si>
  <si>
    <t>Osazení dveří v m.č.202c s PO odolností EW30DP3-C2 (pouze vrácení dveří do stávající zárubně- dveře se již v objektu nacházejí)</t>
  </si>
  <si>
    <t>-330714341</t>
  </si>
  <si>
    <t>32</t>
  </si>
  <si>
    <t>998767202</t>
  </si>
  <si>
    <t>Přesun hmot pro zámečnické konstrukce stanovený procentní sazbou (%) z ceny vodorovná dopravní vzdálenost do 50 m v objektech výšky přes 6 do 12 m</t>
  </si>
  <si>
    <t>-1279926500</t>
  </si>
  <si>
    <t>776</t>
  </si>
  <si>
    <t>Podlahy povlakové</t>
  </si>
  <si>
    <t>33</t>
  </si>
  <si>
    <t>776111117</t>
  </si>
  <si>
    <t>Příprava podkladu broušení podlah stávajícího podkladu pro odstranění nerovností (diamantovým kotoučem)</t>
  </si>
  <si>
    <t>117474959</t>
  </si>
  <si>
    <t>m213+214+287</t>
  </si>
  <si>
    <t>17,9+17,9+18,53</t>
  </si>
  <si>
    <t>34</t>
  </si>
  <si>
    <t>776111311</t>
  </si>
  <si>
    <t>Příprava podkladu vysátí podlah</t>
  </si>
  <si>
    <t>151612624</t>
  </si>
  <si>
    <t>m213+214</t>
  </si>
  <si>
    <t>17,9+17,9</t>
  </si>
  <si>
    <t>35</t>
  </si>
  <si>
    <t>776121321</t>
  </si>
  <si>
    <t>Příprava podkladu penetrace neředěná podlah</t>
  </si>
  <si>
    <t>-1503073800</t>
  </si>
  <si>
    <t>36</t>
  </si>
  <si>
    <t>776201812</t>
  </si>
  <si>
    <t>Demontáž povlakových podlahovin lepených ručně s podložkou</t>
  </si>
  <si>
    <t>572879246</t>
  </si>
  <si>
    <t>37</t>
  </si>
  <si>
    <t>776211111</t>
  </si>
  <si>
    <t>Montáž textilních podlahovin lepením pásů standardních</t>
  </si>
  <si>
    <t>993194768</t>
  </si>
  <si>
    <t>38</t>
  </si>
  <si>
    <t>M</t>
  </si>
  <si>
    <t>697x2</t>
  </si>
  <si>
    <t>Zátěžový kvalitní koberec, třída zátěže min. 33, smyčka min. 800g/m2, s třídou reakcí na oheň A1fl - Bfl - dle PBŘS</t>
  </si>
  <si>
    <t>-1375809289</t>
  </si>
  <si>
    <t>18,53*1,1 'Přepočtené koeficientem množství</t>
  </si>
  <si>
    <t>39</t>
  </si>
  <si>
    <t>776141122</t>
  </si>
  <si>
    <t>Příprava podkladu vyrovnání samonivelační stěrkou podlah min.pevnosti 30 MPa, tloušťky přes 3 do 5 mm</t>
  </si>
  <si>
    <t>573038936</t>
  </si>
  <si>
    <t>40</t>
  </si>
  <si>
    <t>776231111</t>
  </si>
  <si>
    <t>Montáž podlahovin z vinylu lepením lamel nebo čtverců standardním lepidlem</t>
  </si>
  <si>
    <t>-1229384815</t>
  </si>
  <si>
    <t>41</t>
  </si>
  <si>
    <t>284x66</t>
  </si>
  <si>
    <t>Lepená vinylová podlaha tl. 2,5mm ; zátěžová třída 33, s tl. nášlapné vrtsvy 0,55mm, struktura</t>
  </si>
  <si>
    <t>1842370159</t>
  </si>
  <si>
    <t>35,8*1,1 'Přepočtené koeficientem množství</t>
  </si>
  <si>
    <t>42</t>
  </si>
  <si>
    <t>776410811</t>
  </si>
  <si>
    <t>Demontáž soklíků nebo lišt pryžových nebo plastových</t>
  </si>
  <si>
    <t>m</t>
  </si>
  <si>
    <t>481581022</t>
  </si>
  <si>
    <t>m213</t>
  </si>
  <si>
    <t>17,6-(0,8*2)</t>
  </si>
  <si>
    <t>17,6-(0,8)</t>
  </si>
  <si>
    <t>18,0-(0,8)</t>
  </si>
  <si>
    <t>43</t>
  </si>
  <si>
    <t>776421111</t>
  </si>
  <si>
    <t>Montáž lišt obvodových lepených</t>
  </si>
  <si>
    <t>934461778</t>
  </si>
  <si>
    <t>44</t>
  </si>
  <si>
    <t>283x6</t>
  </si>
  <si>
    <t>speciální kobercová lišta</t>
  </si>
  <si>
    <t>-1981520143</t>
  </si>
  <si>
    <t>17,2*1,05 'Přepočtené koeficientem množství</t>
  </si>
  <si>
    <t>45</t>
  </si>
  <si>
    <t>-1360918235</t>
  </si>
  <si>
    <t>46</t>
  </si>
  <si>
    <t>617x9</t>
  </si>
  <si>
    <t>soklová plastová lišta s dekorem vinylové podlahové krytiny a rozměru cca 52,6x12,5mm, pro instalaci elektrorozvodů</t>
  </si>
  <si>
    <t>-1223176617</t>
  </si>
  <si>
    <t>47</t>
  </si>
  <si>
    <t>776991821</t>
  </si>
  <si>
    <t>Ostatní práce odstranění lepidla ručně z podlah</t>
  </si>
  <si>
    <t>-1553230616</t>
  </si>
  <si>
    <t>48</t>
  </si>
  <si>
    <t>998776202</t>
  </si>
  <si>
    <t>Přesun hmot pro podlahy povlakové stanovený procentní sazbou (%) z ceny vodorovná dopravní vzdálenost do 50 m v objektech výšky přes 6 do 12 m</t>
  </si>
  <si>
    <t>-616058841</t>
  </si>
  <si>
    <t>781</t>
  </si>
  <si>
    <t>Dokončovací práce - obklady</t>
  </si>
  <si>
    <t>49</t>
  </si>
  <si>
    <t>781471810</t>
  </si>
  <si>
    <t>Demontáž obkladů z dlaždic keramických kladených do malty</t>
  </si>
  <si>
    <t>1584933153</t>
  </si>
  <si>
    <t>1,5</t>
  </si>
  <si>
    <t>784</t>
  </si>
  <si>
    <t>Dokončovací práce - malby a tapety</t>
  </si>
  <si>
    <t>50</t>
  </si>
  <si>
    <t>784181111</t>
  </si>
  <si>
    <t>Penetrace podkladu jednonásobná základní silikátová v místnostech výšky do 3,80 m</t>
  </si>
  <si>
    <t>1236016482</t>
  </si>
  <si>
    <t>SDK obklad</t>
  </si>
  <si>
    <t>36,66</t>
  </si>
  <si>
    <t>37,812</t>
  </si>
  <si>
    <t>51</t>
  </si>
  <si>
    <t>784331001</t>
  </si>
  <si>
    <t>Malby protiplísňové dvojnásobné, bílé v místnostech výšky do 3,80 m</t>
  </si>
  <si>
    <t>-1488154713</t>
  </si>
  <si>
    <t>2 - Chlazení</t>
  </si>
  <si>
    <t xml:space="preserve">    751 - Zař. 1 - Chlazení</t>
  </si>
  <si>
    <t xml:space="preserve">    752 - Ostatní</t>
  </si>
  <si>
    <t>751</t>
  </si>
  <si>
    <t>Zař. 1 - Chlazení</t>
  </si>
  <si>
    <t>K019</t>
  </si>
  <si>
    <t>Splitová klimatizační jednotka (vnitřní +vnější), vnitřní jednotka v nástěnném provedení, chladivo R410, podrobný popis, viz technická zpráva, chl. Výkon 0,89/2,5/3,7 kW (min/nom/max)</t>
  </si>
  <si>
    <t>591732272</t>
  </si>
  <si>
    <t>K020</t>
  </si>
  <si>
    <t>Splitová klimatizační jednotka (vnitřní +vnější), vnitřní jednotka v nástěnném provedení, chladivo R410, podrobný popis, viz technická zpráva, chl. Výkon 0,9/5,0/5,5 kW (min/nom/max)</t>
  </si>
  <si>
    <t>1439331734</t>
  </si>
  <si>
    <t>K021</t>
  </si>
  <si>
    <t>Splitová klimatizační jednotka (vnitřní +vnější), vnitřní jednotka v nástěnném provedení, chladivo R410, podrobný popis, viz technická zpráva, chl. Výkon 0,9/6,6/7,4 kW (min/nom/max)</t>
  </si>
  <si>
    <t>1125088917</t>
  </si>
  <si>
    <t>K022</t>
  </si>
  <si>
    <t>měděné potrubí vč. Tepelné izolace Cu d6,35</t>
  </si>
  <si>
    <t>100000140</t>
  </si>
  <si>
    <t>K023</t>
  </si>
  <si>
    <t>měděné potrubí vč. Tepelné izolace Cu d9,52</t>
  </si>
  <si>
    <t>-1978193034</t>
  </si>
  <si>
    <t>K024</t>
  </si>
  <si>
    <t>měděné potrubí vč. Tepelné izolace Cu d12,7</t>
  </si>
  <si>
    <t>-27416839</t>
  </si>
  <si>
    <t>K025</t>
  </si>
  <si>
    <t>měděné potrubí vč. Tepelné izolace Cu d15,88</t>
  </si>
  <si>
    <t>-1957234743</t>
  </si>
  <si>
    <t>K026</t>
  </si>
  <si>
    <t>kabel, propojení vnitřní a vnější jednotky CYKY-J 5x2,5 mm2</t>
  </si>
  <si>
    <t>-2006169878</t>
  </si>
  <si>
    <t>K027</t>
  </si>
  <si>
    <t>chladivo pro případné doplnění okruhu - použít dle potřeby chladivo R410a</t>
  </si>
  <si>
    <t>kg</t>
  </si>
  <si>
    <t>1513606842</t>
  </si>
  <si>
    <t>K028</t>
  </si>
  <si>
    <t>potrubí pro odvod kodnenzátu d20mm, ohebné, vnitřní stěna hladká d20</t>
  </si>
  <si>
    <t>-1911488479</t>
  </si>
  <si>
    <t>K029</t>
  </si>
  <si>
    <t>napojení jednotek na odvod kondenzátu</t>
  </si>
  <si>
    <t>1207613090</t>
  </si>
  <si>
    <t>K030</t>
  </si>
  <si>
    <t>vkládací lišty 100x60 mm</t>
  </si>
  <si>
    <t>-1001343782</t>
  </si>
  <si>
    <t>K031</t>
  </si>
  <si>
    <t>Nástěnná konzole nástěnná pro montáž vnější jednotky, žárově zinkovaná</t>
  </si>
  <si>
    <t>-1122333844</t>
  </si>
  <si>
    <t>K032</t>
  </si>
  <si>
    <t>transport jednotek na střechu objektu</t>
  </si>
  <si>
    <t>-2000457888</t>
  </si>
  <si>
    <t>K033</t>
  </si>
  <si>
    <t>izolátor chvění pro pružné uložení jednotky</t>
  </si>
  <si>
    <t>-1500151552</t>
  </si>
  <si>
    <t>752</t>
  </si>
  <si>
    <t>Ostatní</t>
  </si>
  <si>
    <t>K034</t>
  </si>
  <si>
    <t>Uvedení do provozu, zaregulování, zaškolení obsluhy</t>
  </si>
  <si>
    <t>hod</t>
  </si>
  <si>
    <t>-567284166</t>
  </si>
  <si>
    <t>K035</t>
  </si>
  <si>
    <t xml:space="preserve">zednické přípomoce </t>
  </si>
  <si>
    <t>878716875</t>
  </si>
  <si>
    <t>K036</t>
  </si>
  <si>
    <t>likvidace suti, včetně transportu suti v budově i mimo budovu</t>
  </si>
  <si>
    <t>1336136218</t>
  </si>
  <si>
    <t>K037</t>
  </si>
  <si>
    <t>Drobný montážní materiál</t>
  </si>
  <si>
    <t>2083443481</t>
  </si>
  <si>
    <t>K038</t>
  </si>
  <si>
    <t>Doprava a přesun materiálu, lešení</t>
  </si>
  <si>
    <t>-1732738217</t>
  </si>
  <si>
    <t>3 - Silnoproud</t>
  </si>
  <si>
    <t xml:space="preserve">    741 - A-Přístroje - spínací přístroje, krabice,kryty, příslušenství, lišty, trubky atd.</t>
  </si>
  <si>
    <t xml:space="preserve">    742 -  B - Elektromontážní materiál :</t>
  </si>
  <si>
    <t xml:space="preserve">    743 - C - Svítidla a příslušenství :</t>
  </si>
  <si>
    <t xml:space="preserve">    744 - D-Kabely a vodiče</t>
  </si>
  <si>
    <t xml:space="preserve">    745 -  E- Dodávky :</t>
  </si>
  <si>
    <t xml:space="preserve">    746 -  F - Dodavatelská činnost :</t>
  </si>
  <si>
    <t xml:space="preserve">    747 - Ostatní</t>
  </si>
  <si>
    <t>741</t>
  </si>
  <si>
    <t>A-Přístroje - spínací přístroje, krabice,kryty, příslušenství, lišty, trubky atd.</t>
  </si>
  <si>
    <t>K045</t>
  </si>
  <si>
    <t>K039</t>
  </si>
  <si>
    <t>Přepínač sériový 10A/250V, řaz.5, pod omítku, IP20</t>
  </si>
  <si>
    <t>ks</t>
  </si>
  <si>
    <t>K040</t>
  </si>
  <si>
    <t>Zásuvka jednoduchá 16A/250V, pod omítku, IP20</t>
  </si>
  <si>
    <t>K041</t>
  </si>
  <si>
    <t>Zásuvka jednoduchá 16A/250V, do parapetního kanálu, IP20,červená</t>
  </si>
  <si>
    <t>K042</t>
  </si>
  <si>
    <t>Zásuvka jednoduchá 16A/250V, do parapetního kanálu, IP20</t>
  </si>
  <si>
    <t>K043</t>
  </si>
  <si>
    <t>Zásuvka jednoduchá 16A/250V, pod omítku, IP20 s přepěť.ochranou,červená</t>
  </si>
  <si>
    <t>K044</t>
  </si>
  <si>
    <t>Přístrojový rámeček jednonásobný</t>
  </si>
  <si>
    <t>742</t>
  </si>
  <si>
    <t xml:space="preserve"> B - Elektromontážní materiál :</t>
  </si>
  <si>
    <t>K046</t>
  </si>
  <si>
    <t>Krabice lištová pod spínač , zásuvku (LK 80x28T)</t>
  </si>
  <si>
    <t>K047</t>
  </si>
  <si>
    <t>Krabice lištová bezhalogenová pod spínač , zásuvku (LK 80X28 2ZTHF_HB)</t>
  </si>
  <si>
    <t>K048</t>
  </si>
  <si>
    <t>Krabicová rozvodka na povrch, IP55, do 5x2,5 mm2 (typ 8111)</t>
  </si>
  <si>
    <t>K049</t>
  </si>
  <si>
    <t>Ekvipotenciální přípojnice, připojení 1x FeZn 30x4,CY50 6x vodič do 16 mm2</t>
  </si>
  <si>
    <t>K050</t>
  </si>
  <si>
    <t>Parapetní kanál PK 170x70</t>
  </si>
  <si>
    <t>K051</t>
  </si>
  <si>
    <t>Parapetní kanál PK 135x70 HLINÍK</t>
  </si>
  <si>
    <t>K052</t>
  </si>
  <si>
    <t>Lišta hranatá 100x60</t>
  </si>
  <si>
    <t>K053</t>
  </si>
  <si>
    <t>Lišta hranatá LV 24x22</t>
  </si>
  <si>
    <t>K054</t>
  </si>
  <si>
    <t>Lišta hranatá LV 18x13</t>
  </si>
  <si>
    <t>K055</t>
  </si>
  <si>
    <t>K077</t>
  </si>
  <si>
    <t>K078</t>
  </si>
  <si>
    <t>Ocelový kabelový žlab 200x110</t>
  </si>
  <si>
    <t>K079</t>
  </si>
  <si>
    <t>Ocelový kabelový žlab 100x60</t>
  </si>
  <si>
    <t>743</t>
  </si>
  <si>
    <t>C - Svítidla a příslušenství :</t>
  </si>
  <si>
    <t>K080</t>
  </si>
  <si>
    <t>B6-SVÍTIDLO LED 28W,PANEL,DO PODHLEDU,PANEL MICRO C LED EASY</t>
  </si>
  <si>
    <t>K081</t>
  </si>
  <si>
    <t>N1SVÍTIDLO NOUZOVÉ 1x3W,IP20,LED</t>
  </si>
  <si>
    <t>744</t>
  </si>
  <si>
    <t>D-Kabely a vodiče</t>
  </si>
  <si>
    <t>K082</t>
  </si>
  <si>
    <t>Kabel CYKY-O 3x1,5 mm2</t>
  </si>
  <si>
    <t>K083</t>
  </si>
  <si>
    <t>Kabel CYKY-J 3x1,5 mm2</t>
  </si>
  <si>
    <t>K084</t>
  </si>
  <si>
    <t>Kabel CYKY-J 3x2,5 mm2</t>
  </si>
  <si>
    <t>K085</t>
  </si>
  <si>
    <t>Kabel CYKY-J 3x4 mm2</t>
  </si>
  <si>
    <t>52</t>
  </si>
  <si>
    <t>K085.1</t>
  </si>
  <si>
    <t>Kabel CYKY-J 3x6 mm2</t>
  </si>
  <si>
    <t>54</t>
  </si>
  <si>
    <t>K086</t>
  </si>
  <si>
    <t>Kabel CXKHR-J S1D0 3x1,5 mm2</t>
  </si>
  <si>
    <t>56</t>
  </si>
  <si>
    <t>K087</t>
  </si>
  <si>
    <t>Kabel CXKHR-J S1D0 3x2,5 mm2</t>
  </si>
  <si>
    <t>58</t>
  </si>
  <si>
    <t>K088</t>
  </si>
  <si>
    <t>Kabel CXKHR-J S1D0 3x4 mm2</t>
  </si>
  <si>
    <t>60</t>
  </si>
  <si>
    <t>K089</t>
  </si>
  <si>
    <t>Kabel CXKHR-J S1D0 5x10 mm2</t>
  </si>
  <si>
    <t>62</t>
  </si>
  <si>
    <t>K089.1</t>
  </si>
  <si>
    <t>Kabel CXKHR-J S1D0 5x16 mm2</t>
  </si>
  <si>
    <t>64</t>
  </si>
  <si>
    <t>K090</t>
  </si>
  <si>
    <t>Kabel CY 10</t>
  </si>
  <si>
    <t>66</t>
  </si>
  <si>
    <t>K091</t>
  </si>
  <si>
    <t>Kabel CY 6</t>
  </si>
  <si>
    <t>68</t>
  </si>
  <si>
    <t>K092</t>
  </si>
  <si>
    <t>Zapojení a odskoušení vodičů</t>
  </si>
  <si>
    <t>70</t>
  </si>
  <si>
    <t>745</t>
  </si>
  <si>
    <t xml:space="preserve"> E- Dodávky :</t>
  </si>
  <si>
    <t>K093</t>
  </si>
  <si>
    <t>Úprava rozvaděče R215A- JISTIČ B32/3</t>
  </si>
  <si>
    <t>72</t>
  </si>
  <si>
    <t>K094</t>
  </si>
  <si>
    <t>"Rozvaděč R215B viz výkres</t>
  </si>
  <si>
    <t>74</t>
  </si>
  <si>
    <t>K095</t>
  </si>
  <si>
    <t>"Rozvaděč R218</t>
  </si>
  <si>
    <t>76</t>
  </si>
  <si>
    <t>K098</t>
  </si>
  <si>
    <t>"Rozvaděč RP2.3</t>
  </si>
  <si>
    <t>78</t>
  </si>
  <si>
    <t>K101</t>
  </si>
  <si>
    <t>PRŮZKUM ELEKTROINSTALACE</t>
  </si>
  <si>
    <t>h</t>
  </si>
  <si>
    <t>80</t>
  </si>
  <si>
    <t>K102</t>
  </si>
  <si>
    <t>kOORDINACE SE STÁVAJÍÍCÍMI ROZVODY</t>
  </si>
  <si>
    <t>soub</t>
  </si>
  <si>
    <t>82</t>
  </si>
  <si>
    <t>K103</t>
  </si>
  <si>
    <t>DEMONTÁŽ STÁVAJÍCÍ ELEKTROINSTALACE</t>
  </si>
  <si>
    <t>84</t>
  </si>
  <si>
    <t>746</t>
  </si>
  <si>
    <t xml:space="preserve"> F - Dodavatelská činnost :</t>
  </si>
  <si>
    <t>K104</t>
  </si>
  <si>
    <t>Komplexní zkoušky</t>
  </si>
  <si>
    <t>86</t>
  </si>
  <si>
    <t>K105</t>
  </si>
  <si>
    <t>Protipožární ucpávky</t>
  </si>
  <si>
    <t>88</t>
  </si>
  <si>
    <t>747</t>
  </si>
  <si>
    <t>K106</t>
  </si>
  <si>
    <t>Podružný materiál</t>
  </si>
  <si>
    <t>90</t>
  </si>
  <si>
    <t>K107</t>
  </si>
  <si>
    <t>Zednické výpomoci( bez štukování a malování)</t>
  </si>
  <si>
    <t>92</t>
  </si>
  <si>
    <t>K108</t>
  </si>
  <si>
    <t>Vymalování , štukování</t>
  </si>
  <si>
    <t>94</t>
  </si>
  <si>
    <t>K109</t>
  </si>
  <si>
    <t>Podíl přidružených výkonů</t>
  </si>
  <si>
    <t>96</t>
  </si>
  <si>
    <t>K110</t>
  </si>
  <si>
    <t>Doprava</t>
  </si>
  <si>
    <t>98</t>
  </si>
  <si>
    <t>K111</t>
  </si>
  <si>
    <t>Měření osvětlenosti</t>
  </si>
  <si>
    <t>100</t>
  </si>
  <si>
    <t>53</t>
  </si>
  <si>
    <t>K112</t>
  </si>
  <si>
    <t>Projekt skutečného provedení</t>
  </si>
  <si>
    <t>102</t>
  </si>
  <si>
    <t>K113</t>
  </si>
  <si>
    <t>Revize</t>
  </si>
  <si>
    <t>104</t>
  </si>
  <si>
    <t>4 - Slaboproud</t>
  </si>
  <si>
    <t xml:space="preserve">    740 - Telefonní a datová kabeláž – STRUKTUROVANÁ SÍŤ</t>
  </si>
  <si>
    <t>740</t>
  </si>
  <si>
    <t>Telefonní a datová kabeláž – STRUKTUROVANÁ SÍŤ</t>
  </si>
  <si>
    <t>K056</t>
  </si>
  <si>
    <t>Datový nestíněný kabel cat 5e,</t>
  </si>
  <si>
    <t>K057</t>
  </si>
  <si>
    <t>Modulární neosazená vestavná datová zásuvka pro 2 keystone nestíněné moduly kategorie 5e její součástí jsou nosná maska pro 2 moduly a kryt zásuvky</t>
  </si>
  <si>
    <t>K058</t>
  </si>
  <si>
    <t>Modulární neosazená vestavná datová zásuvka pro 1 keystone nestíněné moduly kategorie 5e její součástí jsou nosná maska pro 1 moduly a kryt zásuvky</t>
  </si>
  <si>
    <t>K059</t>
  </si>
  <si>
    <t>Stojanový rozvaděč,42U,š.800mm,hl.800mm, RAL 7035 + RAL 5005,IP30</t>
  </si>
  <si>
    <t>K060</t>
  </si>
  <si>
    <t>K061</t>
  </si>
  <si>
    <t>K063</t>
  </si>
  <si>
    <t>19 " napájecí panel např. přepěťová ochrana, 5 x zásuvka s ochranným kolíkem 230V/50Hz/16 A</t>
  </si>
  <si>
    <t>K064</t>
  </si>
  <si>
    <t>K065</t>
  </si>
  <si>
    <t>K066</t>
  </si>
  <si>
    <t>Připojení kabelu UTP cat 5 do konektoru RJ45 datové zásuvky nebo patch panelu datového rozvaděče</t>
  </si>
  <si>
    <t>K067</t>
  </si>
  <si>
    <t>Anténa s integrovaným WiFi 802.11 a/b/g/n/ac, až 450Mbps + 1300Mbps, Dual-Band 2.4GHz + 5GHz, 3x3 MIMO, funkce AP/Hotspot, 2x GLAN, PoE, venkovní</t>
  </si>
  <si>
    <t>K068</t>
  </si>
  <si>
    <t>Měření , vystavení měřících protokolů pro optiku</t>
  </si>
  <si>
    <t>K069</t>
  </si>
  <si>
    <t>Demontáž stávajících posun zásuvek , rozvodů</t>
  </si>
  <si>
    <t>K070</t>
  </si>
  <si>
    <t>K071</t>
  </si>
  <si>
    <t>K072</t>
  </si>
  <si>
    <t>K073</t>
  </si>
  <si>
    <t>K074</t>
  </si>
  <si>
    <t>Zajištění funkčnosti a opatření proti mech.poškození stávající EPS a EZS, její demontáž a montáž)</t>
  </si>
  <si>
    <t>K075</t>
  </si>
  <si>
    <t>K076</t>
  </si>
  <si>
    <t>Odvoz demont.materiálu na skládku</t>
  </si>
  <si>
    <t>VRNa - Ostatní a vedlejší náklady</t>
  </si>
  <si>
    <t>vrn - Vedlejší rozpočtové náklady</t>
  </si>
  <si>
    <t>vrn</t>
  </si>
  <si>
    <t>Vedlejší rozpočtové náklady</t>
  </si>
  <si>
    <t>K280</t>
  </si>
  <si>
    <t>Dílenská a výrobní dokumentace</t>
  </si>
  <si>
    <t>53316740</t>
  </si>
  <si>
    <t>x2</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</si>
  <si>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</si>
  <si>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-383493864</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</si>
  <si>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</si>
  <si>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</si>
  <si>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-1422192208</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</si>
  <si>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</si>
  <si>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</si>
  <si>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1293646804</t>
  </si>
  <si>
    <t>x8</t>
  </si>
  <si>
    <t>Revize a zkoušky- KLIMA</t>
  </si>
  <si>
    <t>-268060200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</si>
  <si>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</si>
  <si>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</si>
  <si>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</si>
  <si>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</si>
  <si>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</si>
  <si>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</si>
  <si>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</si>
  <si>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</si>
  <si>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</si>
  <si>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</si>
  <si>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</si>
  <si>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</si>
  <si>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</si>
  <si>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</si>
  <si>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</si>
  <si>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</si>
  <si>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</si>
  <si>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</si>
  <si>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</si>
  <si>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</si>
  <si>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</si>
  <si>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</si>
  <si>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</si>
  <si>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</si>
  <si>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</si>
  <si>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</si>
  <si>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</si>
  <si>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</si>
  <si>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</si>
  <si>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</si>
  <si>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</si>
  <si>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</si>
  <si>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</si>
  <si>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</si>
  <si>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</si>
  <si>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</si>
  <si>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</si>
  <si>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</si>
  <si>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</si>
  <si>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</si>
  <si>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</si>
  <si>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</si>
  <si>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</si>
  <si>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</si>
  <si>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</si>
  <si>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</si>
  <si>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</si>
  <si>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</si>
  <si>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</si>
  <si>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</si>
  <si>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</si>
  <si>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</si>
  <si>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</si>
  <si>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</si>
  <si>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</si>
  <si>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</si>
  <si>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</si>
  <si>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</si>
  <si>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</si>
  <si>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</si>
  <si>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</si>
  <si>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</si>
  <si>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</si>
  <si>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</si>
  <si>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</si>
  <si>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</si>
  <si>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</si>
  <si>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</si>
  <si>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</si>
  <si>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</si>
  <si>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</si>
  <si>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</si>
  <si>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</si>
  <si>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</si>
  <si>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</si>
  <si>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</si>
  <si>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</si>
  <si>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</si>
  <si>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</si>
  <si>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</si>
  <si>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</si>
  <si>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</si>
  <si>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</si>
  <si>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</si>
  <si>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</si>
  <si>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</si>
  <si>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</si>
  <si>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</si>
  <si>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</si>
  <si>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</si>
  <si>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</si>
  <si>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</si>
  <si>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</si>
  <si>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</si>
  <si>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</si>
  <si>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</si>
  <si>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</si>
  <si>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</si>
  <si>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</si>
  <si>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</si>
  <si>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</si>
  <si>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</si>
  <si>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</si>
  <si>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</si>
  <si>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</si>
  <si>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</si>
  <si>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</si>
  <si>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</si>
  <si>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</si>
  <si>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</si>
  <si>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</si>
  <si>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</si>
  <si>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</si>
  <si>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</si>
  <si>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</si>
  <si>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</si>
  <si>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</si>
  <si>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</si>
  <si>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</si>
  <si>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</si>
  <si>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</si>
  <si>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</si>
  <si>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</si>
  <si>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</si>
  <si>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</si>
  <si>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</si>
  <si>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</si>
  <si>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</si>
  <si>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</si>
  <si>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</si>
  <si>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</si>
  <si>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</si>
  <si>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</si>
  <si>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</si>
  <si>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</si>
  <si>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</si>
  <si>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</si>
  <si>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</si>
  <si>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</si>
  <si>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</si>
  <si>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</si>
  <si>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</si>
  <si>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</si>
  <si>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</si>
  <si>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</si>
  <si>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</si>
  <si>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</si>
  <si>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</si>
  <si>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</si>
  <si>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</si>
  <si>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</si>
  <si>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</si>
  <si>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</si>
  <si>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</si>
  <si>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</si>
  <si>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</si>
  <si>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</si>
  <si>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</si>
  <si>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</si>
  <si>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</si>
  <si>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</si>
  <si>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</si>
  <si>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</si>
  <si>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</si>
  <si>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</si>
  <si>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</si>
  <si>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</si>
  <si>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</si>
  <si>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</si>
  <si>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</si>
  <si>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</si>
  <si>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</si>
  <si>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</si>
  <si>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</si>
  <si>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</si>
  <si>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</si>
  <si>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</si>
  <si>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</si>
  <si>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 xml:space="preserve">spínací přístroje-barva bílá , oblý tvar </t>
  </si>
  <si>
    <t>Trubka ohebná pr 25 s nízkou mechanickou odolností 320 N / 5 cm</t>
  </si>
  <si>
    <t>Trubka např. typu a kvality Materiál: vnější plášť - HDPE, vnitřní plášť - LDPE; není samozhášivý Dvouplášťová trubka určená pro mechanickou ochranu všech druhů energetických a telekomunikačních vedení.</t>
  </si>
  <si>
    <t xml:space="preserve">19” vyvazovací kovový panel, 5 x velké kovové oko, výška 1U, </t>
  </si>
  <si>
    <t xml:space="preserve">19" vanička velikostí 2U určena pro montáž napájecího panelu </t>
  </si>
  <si>
    <t xml:space="preserve">Propojovací kabel stíněný kategorie 5, 2 x konektor typ RJ45, </t>
  </si>
  <si>
    <t>19" modulární nestíněný neosazený propojovací panel pro max. 24 modulů RJ45 cat UTP 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</si>
</sst>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indexed="55"/>
      <name val="Arial CE"/>
      <family val="2"/>
    </font>
    <font>
      <sz val="10"/>
      <name val="Arial CE"/>
      <family val="2"/>
    </font>
    <font>
      <b/>
      <sz val="11"/>
      <name val="Arial CE"/>
      <family val="2"/>
    </font>
    <font>
      <b/>
      <sz val="12"/>
      <name val="Arial CE"/>
      <family val="2"/>
    </font>
    <font>
      <sz val="11"/>
      <name val="Arial CE"/>
      <family val="2"/>
    </font>
    <font>
      <sz val="12"/>
      <color indexed="56"/>
      <name val="Arial CE"/>
      <family val="2"/>
    </font>
    <font>
      <sz val="10"/>
      <color indexed="56"/>
      <name val="Arial CE"/>
      <family val="2"/>
    </font>
    <font>
      <sz val="8"/>
      <color indexed="56"/>
      <name val="Arial CE"/>
      <family val="2"/>
    </font>
    <font>
      <sz val="8"/>
      <color indexed="20"/>
      <name val="Arial CE"/>
      <family val="2"/>
    </font>
    <font>
      <sz val="8"/>
      <color indexed="63"/>
      <name val="Arial CE"/>
      <family val="2"/>
    </font>
    <font>
      <sz val="8"/>
      <color indexed="10"/>
      <name val="Arial CE"/>
      <family val="2"/>
    </font>
    <font>
      <sz val="8"/>
      <color indexed="9"/>
      <name val="Arial CE"/>
      <family val="2"/>
    </font>
    <font>
      <b/>
      <sz val="14"/>
      <name val="Arial CE"/>
      <family val="2"/>
    </font>
    <font>
      <sz val="8"/>
      <color indexed="48"/>
      <name val="Arial CE"/>
      <family val="2"/>
    </font>
    <font>
      <b/>
      <sz val="12"/>
      <color indexed="55"/>
      <name val="Arial CE"/>
      <family val="2"/>
    </font>
    <font>
      <b/>
      <sz val="8"/>
      <color indexed="55"/>
      <name val="Arial CE"/>
      <family val="2"/>
    </font>
    <font>
      <b/>
      <sz val="10"/>
      <name val="Arial CE"/>
      <family val="2"/>
    </font>
    <font>
      <b/>
      <sz val="10"/>
      <color indexed="55"/>
      <name val="Arial CE"/>
      <family val="2"/>
    </font>
    <font>
      <sz val="12"/>
      <color indexed="55"/>
      <name val="Arial CE"/>
      <family val="2"/>
    </font>
    <font>
      <sz val="8"/>
      <color indexed="55"/>
      <name val="Arial CE"/>
      <family val="2"/>
    </font>
    <font>
      <sz val="9"/>
      <name val="Arial CE"/>
      <family val="2"/>
    </font>
    <font>
      <sz val="9"/>
      <color indexed="55"/>
      <name val="Arial CE"/>
      <family val="2"/>
    </font>
    <font>
      <b/>
      <sz val="12"/>
      <color indexed="16"/>
      <name val="Arial CE"/>
      <family val="2"/>
    </font>
    <font>
      <sz val="12"/>
      <name val="Arial CE"/>
      <family val="2"/>
    </font>
    <font>
      <sz val="18"/>
      <color indexed="12"/>
      <name val="Wingdings 2"/>
      <family val="1"/>
    </font>
    <font>
      <b/>
      <sz val="11"/>
      <color indexed="56"/>
      <name val="Arial CE"/>
      <family val="2"/>
    </font>
    <font>
      <sz val="11"/>
      <color indexed="56"/>
      <name val="Arial CE"/>
      <family val="2"/>
    </font>
    <font>
      <sz val="11"/>
      <color indexed="55"/>
      <name val="Arial CE"/>
      <family val="2"/>
    </font>
    <font>
      <sz val="10"/>
      <color indexed="48"/>
      <name val="Arial CE"/>
      <family val="2"/>
    </font>
    <font>
      <sz val="8"/>
      <color indexed="16"/>
      <name val="Arial CE"/>
      <family val="2"/>
    </font>
    <font>
      <b/>
      <sz val="8"/>
      <name val="Arial CE"/>
      <family val="2"/>
    </font>
    <font>
      <sz val="7"/>
      <color indexed="55"/>
      <name val="Arial CE"/>
      <family val="2"/>
    </font>
    <font>
      <i/>
      <sz val="9"/>
      <color indexed="12"/>
      <name val="Arial CE"/>
      <family val="2"/>
    </font>
    <font>
      <i/>
      <sz val="8"/>
      <color indexed="12"/>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thin">
        <color indexed="8"/>
      </left>
      <right/>
      <top style="thin">
        <color indexed="8"/>
      </top>
      <bottom/>
    </border>
    <border>
      <left/>
      <right/>
      <top style="thin">
        <color indexed="8"/>
      </top>
      <bottom/>
    </border>
    <border>
      <left style="thin">
        <color indexed="8"/>
      </left>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8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22" fillId="3"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0" fontId="0" fillId="3" borderId="7" xfId="0" applyFont="1" applyFill="1" applyBorder="1" applyAlignment="1" applyProtection="1">
      <alignment vertical="center"/>
      <protection locked="0"/>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3" borderId="0" xfId="0" applyFont="1" applyFill="1" applyAlignment="1" applyProtection="1">
      <alignment horizontal="left" vertical="center"/>
      <protection/>
    </xf>
    <xf numFmtId="0" fontId="0" fillId="3" borderId="0" xfId="0" applyFont="1" applyFill="1" applyAlignment="1" applyProtection="1">
      <alignment vertical="center"/>
      <protection locked="0"/>
    </xf>
    <xf numFmtId="0" fontId="22" fillId="3" borderId="0" xfId="0" applyFont="1" applyFill="1" applyAlignment="1" applyProtection="1">
      <alignment horizontal="right" vertical="center"/>
      <protection/>
    </xf>
    <xf numFmtId="0" fontId="2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3" borderId="14" xfId="0" applyFont="1" applyFill="1" applyBorder="1" applyAlignment="1" applyProtection="1">
      <alignment horizontal="center" vertical="center" wrapText="1"/>
      <protection/>
    </xf>
    <xf numFmtId="0" fontId="22" fillId="3" borderId="15" xfId="0" applyFont="1" applyFill="1" applyBorder="1" applyAlignment="1" applyProtection="1">
      <alignment horizontal="center" vertical="center" wrapText="1"/>
      <protection/>
    </xf>
    <xf numFmtId="0" fontId="22" fillId="3" borderId="15" xfId="0" applyFont="1" applyFill="1" applyBorder="1" applyAlignment="1" applyProtection="1">
      <alignment horizontal="center" vertical="center" wrapText="1"/>
      <protection locked="0"/>
    </xf>
    <xf numFmtId="0" fontId="22" fillId="3"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3"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167" fontId="22" fillId="2" borderId="22" xfId="0" applyNumberFormat="1" applyFont="1" applyFill="1" applyBorder="1" applyAlignment="1" applyProtection="1">
      <alignment vertical="center"/>
      <protection locked="0"/>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22" fillId="0" borderId="22" xfId="0" applyFont="1" applyFill="1" applyBorder="1" applyAlignment="1" applyProtection="1">
      <alignment horizontal="left" vertical="center" wrapText="1"/>
      <protection/>
    </xf>
    <xf numFmtId="0" fontId="8" fillId="0" borderId="0" xfId="0" applyFont="1" applyFill="1" applyAlignment="1" applyProtection="1">
      <alignment horizontal="left"/>
      <protection/>
    </xf>
    <xf numFmtId="0" fontId="22" fillId="4" borderId="22" xfId="0" applyFont="1" applyFill="1" applyBorder="1" applyAlignment="1">
      <alignment horizontal="left" vertical="center" wrapText="1"/>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164" fontId="2" fillId="0" borderId="0" xfId="0" applyNumberFormat="1" applyFont="1" applyAlignment="1" applyProtection="1">
      <alignment horizontal="left" vertical="center"/>
      <protection/>
    </xf>
    <xf numFmtId="0" fontId="0" fillId="0" borderId="0" xfId="0"/>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3" borderId="7" xfId="0" applyFont="1" applyFill="1" applyBorder="1" applyAlignment="1" applyProtection="1">
      <alignment horizontal="center" vertical="center"/>
      <protection/>
    </xf>
    <xf numFmtId="0" fontId="22" fillId="3" borderId="7" xfId="0" applyFont="1" applyFill="1" applyBorder="1" applyAlignment="1" applyProtection="1">
      <alignment horizontal="left" vertical="center"/>
      <protection/>
    </xf>
    <xf numFmtId="0" fontId="22" fillId="3" borderId="7" xfId="0" applyFont="1" applyFill="1" applyBorder="1" applyAlignment="1" applyProtection="1">
      <alignment horizontal="right" vertical="center"/>
      <protection/>
    </xf>
    <xf numFmtId="0" fontId="22" fillId="3"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left" vertical="center"/>
    </xf>
    <xf numFmtId="0" fontId="38" fillId="0" borderId="29" xfId="0" applyFont="1" applyBorder="1" applyAlignment="1">
      <alignment horizontal="left"/>
    </xf>
    <xf numFmtId="0" fontId="37" fillId="0" borderId="0" xfId="0" applyFont="1" applyBorder="1" applyAlignment="1">
      <alignment horizontal="center" vertical="center" wrapText="1"/>
    </xf>
    <xf numFmtId="0" fontId="37" fillId="0" borderId="0" xfId="0" applyFont="1" applyBorder="1" applyAlignment="1">
      <alignment horizontal="center" vertical="center"/>
    </xf>
    <xf numFmtId="0" fontId="39" fillId="0" borderId="0" xfId="0" applyFont="1" applyBorder="1" applyAlignment="1">
      <alignment horizontal="left" vertical="center" wrapText="1"/>
    </xf>
    <xf numFmtId="49" fontId="39" fillId="0" borderId="0" xfId="0" applyNumberFormat="1" applyFont="1" applyBorder="1" applyAlignment="1">
      <alignment horizontal="left" vertical="center" wrapText="1"/>
    </xf>
    <xf numFmtId="0" fontId="38"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114300</xdr:rowOff>
    </xdr:to>
    <xdr:pic>
      <xdr:nvPicPr>
        <xdr:cNvPr id="1025"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95250</xdr:rowOff>
    </xdr:to>
    <xdr:pic>
      <xdr:nvPicPr>
        <xdr:cNvPr id="2049"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95250</xdr:rowOff>
    </xdr:to>
    <xdr:pic>
      <xdr:nvPicPr>
        <xdr:cNvPr id="3073"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95250</xdr:rowOff>
    </xdr:to>
    <xdr:pic>
      <xdr:nvPicPr>
        <xdr:cNvPr id="4097"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95250</xdr:rowOff>
    </xdr:to>
    <xdr:pic>
      <xdr:nvPicPr>
        <xdr:cNvPr id="5121"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95250</xdr:rowOff>
    </xdr:to>
    <xdr:pic>
      <xdr:nvPicPr>
        <xdr:cNvPr id="6145"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6" t="s">
        <v>7</v>
      </c>
      <c r="AZ1" s="16" t="s">
        <v>8</v>
      </c>
      <c r="BA1" s="16" t="s">
        <v>9</v>
      </c>
      <c r="BB1" s="16" t="s">
        <v>10</v>
      </c>
      <c r="BT1" s="16" t="s">
        <v>11</v>
      </c>
      <c r="BU1" s="16" t="s">
        <v>11</v>
      </c>
      <c r="BV1" s="16" t="s">
        <v>12</v>
      </c>
    </row>
    <row r="2" spans="44:72" ht="36.95" customHeight="1">
      <c r="AR2" s="344"/>
      <c r="AS2" s="344"/>
      <c r="AT2" s="344"/>
      <c r="AU2" s="344"/>
      <c r="AV2" s="344"/>
      <c r="AW2" s="344"/>
      <c r="AX2" s="344"/>
      <c r="AY2" s="344"/>
      <c r="AZ2" s="344"/>
      <c r="BA2" s="344"/>
      <c r="BB2" s="344"/>
      <c r="BC2" s="344"/>
      <c r="BD2" s="344"/>
      <c r="BE2" s="344"/>
      <c r="BS2" s="17" t="s">
        <v>13</v>
      </c>
      <c r="BT2" s="17" t="s">
        <v>14</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13</v>
      </c>
      <c r="BT3" s="17" t="s">
        <v>15</v>
      </c>
    </row>
    <row r="4" spans="2:71" ht="24.95" customHeight="1">
      <c r="B4" s="21"/>
      <c r="C4" s="22"/>
      <c r="D4" s="23" t="s">
        <v>16</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17</v>
      </c>
      <c r="BE4" s="25" t="s">
        <v>18</v>
      </c>
      <c r="BS4" s="17" t="s">
        <v>19</v>
      </c>
    </row>
    <row r="5" spans="2:71" ht="12" customHeight="1">
      <c r="B5" s="21"/>
      <c r="C5" s="22"/>
      <c r="D5" s="26" t="s">
        <v>20</v>
      </c>
      <c r="E5" s="22"/>
      <c r="F5" s="22"/>
      <c r="G5" s="22"/>
      <c r="H5" s="22"/>
      <c r="I5" s="22"/>
      <c r="J5" s="22"/>
      <c r="K5" s="345" t="s">
        <v>21</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2"/>
      <c r="AQ5" s="22"/>
      <c r="AR5" s="20"/>
      <c r="BE5" s="350" t="s">
        <v>22</v>
      </c>
      <c r="BS5" s="17" t="s">
        <v>13</v>
      </c>
    </row>
    <row r="6" spans="2:71" ht="36.95" customHeight="1">
      <c r="B6" s="21"/>
      <c r="C6" s="22"/>
      <c r="D6" s="28" t="s">
        <v>23</v>
      </c>
      <c r="E6" s="22"/>
      <c r="F6" s="22"/>
      <c r="G6" s="22"/>
      <c r="H6" s="22"/>
      <c r="I6" s="22"/>
      <c r="J6" s="22"/>
      <c r="K6" s="347" t="s">
        <v>24</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2"/>
      <c r="AQ6" s="22"/>
      <c r="AR6" s="20"/>
      <c r="BE6" s="351"/>
      <c r="BS6" s="17" t="s">
        <v>13</v>
      </c>
    </row>
    <row r="7" spans="2:71" ht="12" customHeight="1">
      <c r="B7" s="21"/>
      <c r="C7" s="22"/>
      <c r="D7" s="29" t="s">
        <v>25</v>
      </c>
      <c r="E7" s="22"/>
      <c r="F7" s="22"/>
      <c r="G7" s="22"/>
      <c r="H7" s="22"/>
      <c r="I7" s="22"/>
      <c r="J7" s="22"/>
      <c r="K7" s="27" t="s">
        <v>26</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27</v>
      </c>
      <c r="AL7" s="22"/>
      <c r="AM7" s="22"/>
      <c r="AN7" s="27" t="s">
        <v>26</v>
      </c>
      <c r="AO7" s="22"/>
      <c r="AP7" s="22"/>
      <c r="AQ7" s="22"/>
      <c r="AR7" s="20"/>
      <c r="BE7" s="351"/>
      <c r="BS7" s="17" t="s">
        <v>13</v>
      </c>
    </row>
    <row r="8" spans="2:71" ht="12" customHeight="1">
      <c r="B8" s="21"/>
      <c r="C8" s="22"/>
      <c r="D8" s="29" t="s">
        <v>28</v>
      </c>
      <c r="E8" s="22"/>
      <c r="F8" s="22"/>
      <c r="G8" s="22"/>
      <c r="H8" s="22"/>
      <c r="I8" s="22"/>
      <c r="J8" s="22"/>
      <c r="K8" s="27" t="s">
        <v>29</v>
      </c>
      <c r="L8" s="22"/>
      <c r="M8" s="22"/>
      <c r="N8" s="22"/>
      <c r="O8" s="22"/>
      <c r="P8" s="22"/>
      <c r="Q8" s="22"/>
      <c r="R8" s="22"/>
      <c r="S8" s="22"/>
      <c r="T8" s="22"/>
      <c r="U8" s="22"/>
      <c r="V8" s="22"/>
      <c r="W8" s="22"/>
      <c r="X8" s="22"/>
      <c r="Y8" s="22"/>
      <c r="Z8" s="22"/>
      <c r="AA8" s="22"/>
      <c r="AB8" s="22"/>
      <c r="AC8" s="22"/>
      <c r="AD8" s="22"/>
      <c r="AE8" s="22"/>
      <c r="AF8" s="22"/>
      <c r="AG8" s="22"/>
      <c r="AH8" s="22"/>
      <c r="AI8" s="22"/>
      <c r="AJ8" s="22"/>
      <c r="AK8" s="29" t="s">
        <v>30</v>
      </c>
      <c r="AL8" s="22"/>
      <c r="AM8" s="22"/>
      <c r="AN8" s="30" t="s">
        <v>31</v>
      </c>
      <c r="AO8" s="22"/>
      <c r="AP8" s="22"/>
      <c r="AQ8" s="22"/>
      <c r="AR8" s="20"/>
      <c r="BE8" s="351"/>
      <c r="BS8" s="17" t="s">
        <v>13</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51"/>
      <c r="BS9" s="17" t="s">
        <v>13</v>
      </c>
    </row>
    <row r="10" spans="2:71" ht="12" customHeight="1">
      <c r="B10" s="21"/>
      <c r="C10" s="22"/>
      <c r="D10" s="29" t="s">
        <v>32</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33</v>
      </c>
      <c r="AL10" s="22"/>
      <c r="AM10" s="22"/>
      <c r="AN10" s="27" t="s">
        <v>26</v>
      </c>
      <c r="AO10" s="22"/>
      <c r="AP10" s="22"/>
      <c r="AQ10" s="22"/>
      <c r="AR10" s="20"/>
      <c r="BE10" s="351"/>
      <c r="BS10" s="17" t="s">
        <v>13</v>
      </c>
    </row>
    <row r="11" spans="2:71" ht="18.4" customHeight="1">
      <c r="B11" s="21"/>
      <c r="C11" s="22"/>
      <c r="D11" s="22"/>
      <c r="E11" s="27" t="s">
        <v>34</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35</v>
      </c>
      <c r="AL11" s="22"/>
      <c r="AM11" s="22"/>
      <c r="AN11" s="27" t="s">
        <v>26</v>
      </c>
      <c r="AO11" s="22"/>
      <c r="AP11" s="22"/>
      <c r="AQ11" s="22"/>
      <c r="AR11" s="20"/>
      <c r="BE11" s="351"/>
      <c r="BS11" s="17" t="s">
        <v>13</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51"/>
      <c r="BS12" s="17" t="s">
        <v>13</v>
      </c>
    </row>
    <row r="13" spans="2:71" ht="12" customHeight="1">
      <c r="B13" s="21"/>
      <c r="C13" s="22"/>
      <c r="D13" s="29"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33</v>
      </c>
      <c r="AL13" s="22"/>
      <c r="AM13" s="22"/>
      <c r="AN13" s="31" t="s">
        <v>37</v>
      </c>
      <c r="AO13" s="22"/>
      <c r="AP13" s="22"/>
      <c r="AQ13" s="22"/>
      <c r="AR13" s="20"/>
      <c r="BE13" s="351"/>
      <c r="BS13" s="17" t="s">
        <v>13</v>
      </c>
    </row>
    <row r="14" spans="2:71" ht="12.75">
      <c r="B14" s="21"/>
      <c r="C14" s="22"/>
      <c r="D14" s="22"/>
      <c r="E14" s="348" t="s">
        <v>37</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29" t="s">
        <v>35</v>
      </c>
      <c r="AL14" s="22"/>
      <c r="AM14" s="22"/>
      <c r="AN14" s="31" t="s">
        <v>37</v>
      </c>
      <c r="AO14" s="22"/>
      <c r="AP14" s="22"/>
      <c r="AQ14" s="22"/>
      <c r="AR14" s="20"/>
      <c r="BE14" s="351"/>
      <c r="BS14" s="17" t="s">
        <v>13</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51"/>
      <c r="BS15" s="17" t="s">
        <v>11</v>
      </c>
    </row>
    <row r="16" spans="2:71" ht="12" customHeight="1">
      <c r="B16" s="21"/>
      <c r="C16" s="22"/>
      <c r="D16" s="29"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33</v>
      </c>
      <c r="AL16" s="22"/>
      <c r="AM16" s="22"/>
      <c r="AN16" s="27" t="s">
        <v>26</v>
      </c>
      <c r="AO16" s="22"/>
      <c r="AP16" s="22"/>
      <c r="AQ16" s="22"/>
      <c r="AR16" s="20"/>
      <c r="BE16" s="351"/>
      <c r="BS16" s="17" t="s">
        <v>11</v>
      </c>
    </row>
    <row r="17" spans="2:71" ht="18.4" customHeight="1">
      <c r="B17" s="21"/>
      <c r="C17" s="22"/>
      <c r="D17" s="22"/>
      <c r="E17" s="27" t="s">
        <v>39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35</v>
      </c>
      <c r="AL17" s="22"/>
      <c r="AM17" s="22"/>
      <c r="AN17" s="27" t="s">
        <v>26</v>
      </c>
      <c r="AO17" s="22"/>
      <c r="AP17" s="22"/>
      <c r="AQ17" s="22"/>
      <c r="AR17" s="20"/>
      <c r="BE17" s="351"/>
      <c r="BS17" s="17" t="s">
        <v>40</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51"/>
      <c r="BS18" s="17" t="s">
        <v>13</v>
      </c>
    </row>
    <row r="19" spans="2:71" ht="12" customHeight="1">
      <c r="B19" s="21"/>
      <c r="C19" s="22"/>
      <c r="D19" s="29" t="s">
        <v>41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33</v>
      </c>
      <c r="AL19" s="22"/>
      <c r="AM19" s="22"/>
      <c r="AN19" s="27" t="s">
        <v>26</v>
      </c>
      <c r="AO19" s="22"/>
      <c r="AP19" s="22"/>
      <c r="AQ19" s="22"/>
      <c r="AR19" s="20"/>
      <c r="BE19" s="351"/>
      <c r="BS19" s="17" t="s">
        <v>13</v>
      </c>
    </row>
    <row r="20" spans="2:71" ht="18.4" customHeight="1">
      <c r="B20" s="21"/>
      <c r="C20" s="22"/>
      <c r="D20" s="22"/>
      <c r="E20" s="27" t="s">
        <v>29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35</v>
      </c>
      <c r="AL20" s="22"/>
      <c r="AM20" s="22"/>
      <c r="AN20" s="27" t="s">
        <v>26</v>
      </c>
      <c r="AO20" s="22"/>
      <c r="AP20" s="22"/>
      <c r="AQ20" s="22"/>
      <c r="AR20" s="20"/>
      <c r="BE20" s="351"/>
      <c r="BS20" s="17" t="s">
        <v>11</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51"/>
    </row>
    <row r="22" spans="2:57" ht="12" customHeight="1">
      <c r="B22" s="21"/>
      <c r="C22" s="22"/>
      <c r="D22" s="29"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51"/>
    </row>
    <row r="23" spans="2:57" ht="60" customHeight="1">
      <c r="B23" s="21"/>
      <c r="C23" s="22"/>
      <c r="D23" s="22"/>
      <c r="E23" s="330" t="s">
        <v>43</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22"/>
      <c r="AP23" s="22"/>
      <c r="AQ23" s="22"/>
      <c r="AR23" s="20"/>
      <c r="BE23" s="35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51"/>
    </row>
    <row r="25" spans="2:57"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51"/>
    </row>
    <row r="26" spans="1:57" s="1" customFormat="1" ht="25.9" customHeight="1">
      <c r="A26" s="34"/>
      <c r="B26" s="35"/>
      <c r="C26" s="36"/>
      <c r="D26" s="37" t="s">
        <v>44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53">
        <f>ROUND(AG54,2)</f>
        <v>0</v>
      </c>
      <c r="AL26" s="354"/>
      <c r="AM26" s="354"/>
      <c r="AN26" s="354"/>
      <c r="AO26" s="354"/>
      <c r="AP26" s="36"/>
      <c r="AQ26" s="36"/>
      <c r="AR26" s="39"/>
      <c r="BE26" s="351"/>
    </row>
    <row r="27" spans="1:57" s="1"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51"/>
    </row>
    <row r="28" spans="1:57" s="1" customFormat="1" ht="12.75">
      <c r="A28" s="34"/>
      <c r="B28" s="35"/>
      <c r="C28" s="36"/>
      <c r="D28" s="36"/>
      <c r="E28" s="36"/>
      <c r="F28" s="36"/>
      <c r="G28" s="36"/>
      <c r="H28" s="36"/>
      <c r="I28" s="36"/>
      <c r="J28" s="36"/>
      <c r="K28" s="36"/>
      <c r="L28" s="331" t="s">
        <v>45</v>
      </c>
      <c r="M28" s="331"/>
      <c r="N28" s="331"/>
      <c r="O28" s="331"/>
      <c r="P28" s="331"/>
      <c r="Q28" s="36"/>
      <c r="R28" s="36"/>
      <c r="S28" s="36"/>
      <c r="T28" s="36"/>
      <c r="U28" s="36"/>
      <c r="V28" s="36"/>
      <c r="W28" s="331" t="s">
        <v>46</v>
      </c>
      <c r="X28" s="331"/>
      <c r="Y28" s="331"/>
      <c r="Z28" s="331"/>
      <c r="AA28" s="331"/>
      <c r="AB28" s="331"/>
      <c r="AC28" s="331"/>
      <c r="AD28" s="331"/>
      <c r="AE28" s="331"/>
      <c r="AF28" s="36"/>
      <c r="AG28" s="36"/>
      <c r="AH28" s="36"/>
      <c r="AI28" s="36"/>
      <c r="AJ28" s="36"/>
      <c r="AK28" s="331" t="s">
        <v>47</v>
      </c>
      <c r="AL28" s="331"/>
      <c r="AM28" s="331"/>
      <c r="AN28" s="331"/>
      <c r="AO28" s="331"/>
      <c r="AP28" s="36"/>
      <c r="AQ28" s="36"/>
      <c r="AR28" s="39"/>
      <c r="BE28" s="351"/>
    </row>
    <row r="29" spans="2:57" s="2" customFormat="1" ht="14.45" customHeight="1">
      <c r="B29" s="40"/>
      <c r="C29" s="41"/>
      <c r="D29" s="29" t="s">
        <v>48</v>
      </c>
      <c r="E29" s="41"/>
      <c r="F29" s="29" t="s">
        <v>49</v>
      </c>
      <c r="G29" s="41"/>
      <c r="H29" s="41"/>
      <c r="I29" s="41"/>
      <c r="J29" s="41"/>
      <c r="K29" s="41"/>
      <c r="L29" s="343">
        <v>0.21</v>
      </c>
      <c r="M29" s="329"/>
      <c r="N29" s="329"/>
      <c r="O29" s="329"/>
      <c r="P29" s="329"/>
      <c r="Q29" s="41"/>
      <c r="R29" s="41"/>
      <c r="S29" s="41"/>
      <c r="T29" s="41"/>
      <c r="U29" s="41"/>
      <c r="V29" s="41"/>
      <c r="W29" s="328">
        <f>ROUND(AZ54,2)</f>
        <v>0</v>
      </c>
      <c r="X29" s="329"/>
      <c r="Y29" s="329"/>
      <c r="Z29" s="329"/>
      <c r="AA29" s="329"/>
      <c r="AB29" s="329"/>
      <c r="AC29" s="329"/>
      <c r="AD29" s="329"/>
      <c r="AE29" s="329"/>
      <c r="AF29" s="41"/>
      <c r="AG29" s="41"/>
      <c r="AH29" s="41"/>
      <c r="AI29" s="41"/>
      <c r="AJ29" s="41"/>
      <c r="AK29" s="328">
        <f>ROUND(AV54,2)</f>
        <v>0</v>
      </c>
      <c r="AL29" s="329"/>
      <c r="AM29" s="329"/>
      <c r="AN29" s="329"/>
      <c r="AO29" s="329"/>
      <c r="AP29" s="41"/>
      <c r="AQ29" s="41"/>
      <c r="AR29" s="42"/>
      <c r="BE29" s="352"/>
    </row>
    <row r="30" spans="2:57" s="2" customFormat="1" ht="14.45" customHeight="1">
      <c r="B30" s="40"/>
      <c r="C30" s="41"/>
      <c r="D30" s="41"/>
      <c r="E30" s="41"/>
      <c r="F30" s="29" t="s">
        <v>50</v>
      </c>
      <c r="G30" s="41"/>
      <c r="H30" s="41"/>
      <c r="I30" s="41"/>
      <c r="J30" s="41"/>
      <c r="K30" s="41"/>
      <c r="L30" s="343">
        <v>0.15</v>
      </c>
      <c r="M30" s="329"/>
      <c r="N30" s="329"/>
      <c r="O30" s="329"/>
      <c r="P30" s="329"/>
      <c r="Q30" s="41"/>
      <c r="R30" s="41"/>
      <c r="S30" s="41"/>
      <c r="T30" s="41"/>
      <c r="U30" s="41"/>
      <c r="V30" s="41"/>
      <c r="W30" s="328">
        <f>ROUND(BA54,2)</f>
        <v>0</v>
      </c>
      <c r="X30" s="329"/>
      <c r="Y30" s="329"/>
      <c r="Z30" s="329"/>
      <c r="AA30" s="329"/>
      <c r="AB30" s="329"/>
      <c r="AC30" s="329"/>
      <c r="AD30" s="329"/>
      <c r="AE30" s="329"/>
      <c r="AF30" s="41"/>
      <c r="AG30" s="41"/>
      <c r="AH30" s="41"/>
      <c r="AI30" s="41"/>
      <c r="AJ30" s="41"/>
      <c r="AK30" s="328">
        <f>ROUND(AW54,2)</f>
        <v>0</v>
      </c>
      <c r="AL30" s="329"/>
      <c r="AM30" s="329"/>
      <c r="AN30" s="329"/>
      <c r="AO30" s="329"/>
      <c r="AP30" s="41"/>
      <c r="AQ30" s="41"/>
      <c r="AR30" s="42"/>
      <c r="BE30" s="352"/>
    </row>
    <row r="31" spans="2:57" s="2" customFormat="1" ht="14.45" customHeight="1" hidden="1">
      <c r="B31" s="40"/>
      <c r="C31" s="41"/>
      <c r="D31" s="41"/>
      <c r="E31" s="41"/>
      <c r="F31" s="29" t="s">
        <v>51</v>
      </c>
      <c r="G31" s="41"/>
      <c r="H31" s="41"/>
      <c r="I31" s="41"/>
      <c r="J31" s="41"/>
      <c r="K31" s="41"/>
      <c r="L31" s="343">
        <v>0.21</v>
      </c>
      <c r="M31" s="329"/>
      <c r="N31" s="329"/>
      <c r="O31" s="329"/>
      <c r="P31" s="329"/>
      <c r="Q31" s="41"/>
      <c r="R31" s="41"/>
      <c r="S31" s="41"/>
      <c r="T31" s="41"/>
      <c r="U31" s="41"/>
      <c r="V31" s="41"/>
      <c r="W31" s="328">
        <f>ROUND(BB54,2)</f>
        <v>0</v>
      </c>
      <c r="X31" s="329"/>
      <c r="Y31" s="329"/>
      <c r="Z31" s="329"/>
      <c r="AA31" s="329"/>
      <c r="AB31" s="329"/>
      <c r="AC31" s="329"/>
      <c r="AD31" s="329"/>
      <c r="AE31" s="329"/>
      <c r="AF31" s="41"/>
      <c r="AG31" s="41"/>
      <c r="AH31" s="41"/>
      <c r="AI31" s="41"/>
      <c r="AJ31" s="41"/>
      <c r="AK31" s="328">
        <v>0</v>
      </c>
      <c r="AL31" s="329"/>
      <c r="AM31" s="329"/>
      <c r="AN31" s="329"/>
      <c r="AO31" s="329"/>
      <c r="AP31" s="41"/>
      <c r="AQ31" s="41"/>
      <c r="AR31" s="42"/>
      <c r="BE31" s="352"/>
    </row>
    <row r="32" spans="2:57" s="2" customFormat="1" ht="14.45" customHeight="1" hidden="1">
      <c r="B32" s="40"/>
      <c r="C32" s="41"/>
      <c r="D32" s="41"/>
      <c r="E32" s="41"/>
      <c r="F32" s="29" t="s">
        <v>52</v>
      </c>
      <c r="G32" s="41"/>
      <c r="H32" s="41"/>
      <c r="I32" s="41"/>
      <c r="J32" s="41"/>
      <c r="K32" s="41"/>
      <c r="L32" s="343">
        <v>0.15</v>
      </c>
      <c r="M32" s="329"/>
      <c r="N32" s="329"/>
      <c r="O32" s="329"/>
      <c r="P32" s="329"/>
      <c r="Q32" s="41"/>
      <c r="R32" s="41"/>
      <c r="S32" s="41"/>
      <c r="T32" s="41"/>
      <c r="U32" s="41"/>
      <c r="V32" s="41"/>
      <c r="W32" s="328">
        <f>ROUND(BC54,2)</f>
        <v>0</v>
      </c>
      <c r="X32" s="329"/>
      <c r="Y32" s="329"/>
      <c r="Z32" s="329"/>
      <c r="AA32" s="329"/>
      <c r="AB32" s="329"/>
      <c r="AC32" s="329"/>
      <c r="AD32" s="329"/>
      <c r="AE32" s="329"/>
      <c r="AF32" s="41"/>
      <c r="AG32" s="41"/>
      <c r="AH32" s="41"/>
      <c r="AI32" s="41"/>
      <c r="AJ32" s="41"/>
      <c r="AK32" s="328">
        <v>0</v>
      </c>
      <c r="AL32" s="329"/>
      <c r="AM32" s="329"/>
      <c r="AN32" s="329"/>
      <c r="AO32" s="329"/>
      <c r="AP32" s="41"/>
      <c r="AQ32" s="41"/>
      <c r="AR32" s="42"/>
      <c r="BE32" s="352"/>
    </row>
    <row r="33" spans="2:44" s="2" customFormat="1" ht="14.45" customHeight="1" hidden="1">
      <c r="B33" s="40"/>
      <c r="C33" s="41"/>
      <c r="D33" s="41"/>
      <c r="E33" s="41"/>
      <c r="F33" s="29" t="s">
        <v>53</v>
      </c>
      <c r="G33" s="41"/>
      <c r="H33" s="41"/>
      <c r="I33" s="41"/>
      <c r="J33" s="41"/>
      <c r="K33" s="41"/>
      <c r="L33" s="343">
        <v>0</v>
      </c>
      <c r="M33" s="329"/>
      <c r="N33" s="329"/>
      <c r="O33" s="329"/>
      <c r="P33" s="329"/>
      <c r="Q33" s="41"/>
      <c r="R33" s="41"/>
      <c r="S33" s="41"/>
      <c r="T33" s="41"/>
      <c r="U33" s="41"/>
      <c r="V33" s="41"/>
      <c r="W33" s="328">
        <f>ROUND(BD54,2)</f>
        <v>0</v>
      </c>
      <c r="X33" s="329"/>
      <c r="Y33" s="329"/>
      <c r="Z33" s="329"/>
      <c r="AA33" s="329"/>
      <c r="AB33" s="329"/>
      <c r="AC33" s="329"/>
      <c r="AD33" s="329"/>
      <c r="AE33" s="329"/>
      <c r="AF33" s="41"/>
      <c r="AG33" s="41"/>
      <c r="AH33" s="41"/>
      <c r="AI33" s="41"/>
      <c r="AJ33" s="41"/>
      <c r="AK33" s="328">
        <v>0</v>
      </c>
      <c r="AL33" s="329"/>
      <c r="AM33" s="329"/>
      <c r="AN33" s="329"/>
      <c r="AO33" s="329"/>
      <c r="AP33" s="41"/>
      <c r="AQ33" s="41"/>
      <c r="AR33" s="42"/>
    </row>
    <row r="34" spans="1:57" s="1"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1" customFormat="1" ht="25.9" customHeight="1">
      <c r="A35" s="34"/>
      <c r="B35" s="35"/>
      <c r="C35" s="43"/>
      <c r="D35" s="44" t="s">
        <v>54</v>
      </c>
      <c r="E35" s="45"/>
      <c r="F35" s="45"/>
      <c r="G35" s="45"/>
      <c r="H35" s="45"/>
      <c r="I35" s="45"/>
      <c r="J35" s="45"/>
      <c r="K35" s="45"/>
      <c r="L35" s="45"/>
      <c r="M35" s="45"/>
      <c r="N35" s="45"/>
      <c r="O35" s="45"/>
      <c r="P35" s="45"/>
      <c r="Q35" s="45"/>
      <c r="R35" s="45"/>
      <c r="S35" s="45"/>
      <c r="T35" s="46" t="s">
        <v>55</v>
      </c>
      <c r="U35" s="45"/>
      <c r="V35" s="45"/>
      <c r="W35" s="45"/>
      <c r="X35" s="355" t="s">
        <v>56</v>
      </c>
      <c r="Y35" s="356"/>
      <c r="Z35" s="356"/>
      <c r="AA35" s="356"/>
      <c r="AB35" s="356"/>
      <c r="AC35" s="45"/>
      <c r="AD35" s="45"/>
      <c r="AE35" s="45"/>
      <c r="AF35" s="45"/>
      <c r="AG35" s="45"/>
      <c r="AH35" s="45"/>
      <c r="AI35" s="45"/>
      <c r="AJ35" s="45"/>
      <c r="AK35" s="357">
        <f>SUM(AK26:AK33)</f>
        <v>0</v>
      </c>
      <c r="AL35" s="356"/>
      <c r="AM35" s="356"/>
      <c r="AN35" s="356"/>
      <c r="AO35" s="358"/>
      <c r="AP35" s="43"/>
      <c r="AQ35" s="43"/>
      <c r="AR35" s="39"/>
      <c r="BE35" s="34"/>
    </row>
    <row r="36" spans="1:57" s="1"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1"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1"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1" customFormat="1" ht="24.95" customHeight="1">
      <c r="A42" s="34"/>
      <c r="B42" s="35"/>
      <c r="C42" s="23" t="s">
        <v>57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1"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3" customFormat="1" ht="12" customHeight="1">
      <c r="B44" s="51"/>
      <c r="C44" s="29" t="s">
        <v>20</v>
      </c>
      <c r="D44" s="52"/>
      <c r="E44" s="52"/>
      <c r="F44" s="52"/>
      <c r="G44" s="52"/>
      <c r="H44" s="52"/>
      <c r="I44" s="52"/>
      <c r="J44" s="52"/>
      <c r="K44" s="52"/>
      <c r="L44" s="52" t="str">
        <f>K5</f>
        <v>11</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4" customFormat="1" ht="36.95" customHeight="1">
      <c r="B45" s="54"/>
      <c r="C45" s="55" t="s">
        <v>23</v>
      </c>
      <c r="D45" s="56"/>
      <c r="E45" s="56"/>
      <c r="F45" s="56"/>
      <c r="G45" s="56"/>
      <c r="H45" s="56"/>
      <c r="I45" s="56"/>
      <c r="J45" s="56"/>
      <c r="K45" s="56"/>
      <c r="L45" s="340" t="str">
        <f>K6</f>
        <v>VÝKAZ VÝMĚR- Vytvoření infrastruktury pro Centrum e-learningu</v>
      </c>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56"/>
      <c r="AQ45" s="56"/>
      <c r="AR45" s="57"/>
    </row>
    <row r="46" spans="1:57" s="1"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1" customFormat="1" ht="12" customHeight="1">
      <c r="A47" s="34"/>
      <c r="B47" s="35"/>
      <c r="C47" s="29" t="s">
        <v>28</v>
      </c>
      <c r="D47" s="36"/>
      <c r="E47" s="36"/>
      <c r="F47" s="36"/>
      <c r="G47" s="36"/>
      <c r="H47" s="36"/>
      <c r="I47" s="36"/>
      <c r="J47" s="36"/>
      <c r="K47" s="36"/>
      <c r="L47" s="58" t="str">
        <f>IF(K8="","",K8)</f>
        <v xml:space="preserve"> </v>
      </c>
      <c r="M47" s="36"/>
      <c r="N47" s="36"/>
      <c r="O47" s="36"/>
      <c r="P47" s="36"/>
      <c r="Q47" s="36"/>
      <c r="R47" s="36"/>
      <c r="S47" s="36"/>
      <c r="T47" s="36"/>
      <c r="U47" s="36"/>
      <c r="V47" s="36"/>
      <c r="W47" s="36"/>
      <c r="X47" s="36"/>
      <c r="Y47" s="36"/>
      <c r="Z47" s="36"/>
      <c r="AA47" s="36"/>
      <c r="AB47" s="36"/>
      <c r="AC47" s="36"/>
      <c r="AD47" s="36"/>
      <c r="AE47" s="36"/>
      <c r="AF47" s="36"/>
      <c r="AG47" s="36"/>
      <c r="AH47" s="36"/>
      <c r="AI47" s="29" t="s">
        <v>30</v>
      </c>
      <c r="AJ47" s="36"/>
      <c r="AK47" s="36"/>
      <c r="AL47" s="36"/>
      <c r="AM47" s="342" t="str">
        <f>IF(AN8="","",AN8)</f>
        <v>14. 1. 2019</v>
      </c>
      <c r="AN47" s="342"/>
      <c r="AO47" s="36"/>
      <c r="AP47" s="36"/>
      <c r="AQ47" s="36"/>
      <c r="AR47" s="39"/>
      <c r="BE47" s="34"/>
    </row>
    <row r="48" spans="1:57" s="1"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1" customFormat="1" ht="15.6" customHeight="1">
      <c r="A49" s="34"/>
      <c r="B49" s="35"/>
      <c r="C49" s="29" t="s">
        <v>32</v>
      </c>
      <c r="D49" s="36"/>
      <c r="E49" s="36"/>
      <c r="F49" s="36"/>
      <c r="G49" s="36"/>
      <c r="H49" s="36"/>
      <c r="I49" s="36"/>
      <c r="J49" s="36"/>
      <c r="K49" s="36"/>
      <c r="L49" s="52" t="str">
        <f>IF(E11="","",E11)</f>
        <v>Univerzita Karlova - Ústřední knihovna</v>
      </c>
      <c r="M49" s="36"/>
      <c r="N49" s="36"/>
      <c r="O49" s="36"/>
      <c r="P49" s="36"/>
      <c r="Q49" s="36"/>
      <c r="R49" s="36"/>
      <c r="S49" s="36"/>
      <c r="T49" s="36"/>
      <c r="U49" s="36"/>
      <c r="V49" s="36"/>
      <c r="W49" s="36"/>
      <c r="X49" s="36"/>
      <c r="Y49" s="36"/>
      <c r="Z49" s="36"/>
      <c r="AA49" s="36"/>
      <c r="AB49" s="36"/>
      <c r="AC49" s="36"/>
      <c r="AD49" s="36"/>
      <c r="AE49" s="36"/>
      <c r="AF49" s="36"/>
      <c r="AG49" s="36"/>
      <c r="AH49" s="36"/>
      <c r="AI49" s="29" t="s">
        <v>38</v>
      </c>
      <c r="AJ49" s="36"/>
      <c r="AK49" s="36"/>
      <c r="AL49" s="36"/>
      <c r="AM49" s="338" t="str">
        <f>IF(E17="","",E17)</f>
        <v>Revitali s.r.o.</v>
      </c>
      <c r="AN49" s="339"/>
      <c r="AO49" s="339"/>
      <c r="AP49" s="339"/>
      <c r="AQ49" s="36"/>
      <c r="AR49" s="39"/>
      <c r="AS49" s="332" t="s">
        <v>58</v>
      </c>
      <c r="AT49" s="333"/>
      <c r="AU49" s="60"/>
      <c r="AV49" s="60"/>
      <c r="AW49" s="60"/>
      <c r="AX49" s="60"/>
      <c r="AY49" s="60"/>
      <c r="AZ49" s="60"/>
      <c r="BA49" s="60"/>
      <c r="BB49" s="60"/>
      <c r="BC49" s="60"/>
      <c r="BD49" s="61"/>
      <c r="BE49" s="34"/>
    </row>
    <row r="50" spans="1:57" s="1" customFormat="1" ht="15.6" customHeight="1">
      <c r="A50" s="34"/>
      <c r="B50" s="35"/>
      <c r="C50" s="29" t="s">
        <v>36</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41</v>
      </c>
      <c r="AJ50" s="36"/>
      <c r="AK50" s="36"/>
      <c r="AL50" s="36"/>
      <c r="AM50" s="338" t="str">
        <f>IF(E20="","",E20)</f>
        <v xml:space="preserve"> </v>
      </c>
      <c r="AN50" s="339"/>
      <c r="AO50" s="339"/>
      <c r="AP50" s="339"/>
      <c r="AQ50" s="36"/>
      <c r="AR50" s="39"/>
      <c r="AS50" s="334"/>
      <c r="AT50" s="335"/>
      <c r="AU50" s="62"/>
      <c r="AV50" s="62"/>
      <c r="AW50" s="62"/>
      <c r="AX50" s="62"/>
      <c r="AY50" s="62"/>
      <c r="AZ50" s="62"/>
      <c r="BA50" s="62"/>
      <c r="BB50" s="62"/>
      <c r="BC50" s="62"/>
      <c r="BD50" s="63"/>
      <c r="BE50" s="34"/>
    </row>
    <row r="51" spans="1:57" s="1"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6"/>
      <c r="AT51" s="337"/>
      <c r="AU51" s="64"/>
      <c r="AV51" s="64"/>
      <c r="AW51" s="64"/>
      <c r="AX51" s="64"/>
      <c r="AY51" s="64"/>
      <c r="AZ51" s="64"/>
      <c r="BA51" s="64"/>
      <c r="BB51" s="64"/>
      <c r="BC51" s="64"/>
      <c r="BD51" s="65"/>
      <c r="BE51" s="34"/>
    </row>
    <row r="52" spans="1:57" s="1" customFormat="1" ht="29.25" customHeight="1">
      <c r="A52" s="34"/>
      <c r="B52" s="35"/>
      <c r="C52" s="367" t="s">
        <v>59</v>
      </c>
      <c r="D52" s="365"/>
      <c r="E52" s="365"/>
      <c r="F52" s="365"/>
      <c r="G52" s="365"/>
      <c r="H52" s="45"/>
      <c r="I52" s="364" t="s">
        <v>60</v>
      </c>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6" t="s">
        <v>61</v>
      </c>
      <c r="AH52" s="365"/>
      <c r="AI52" s="365"/>
      <c r="AJ52" s="365"/>
      <c r="AK52" s="365"/>
      <c r="AL52" s="365"/>
      <c r="AM52" s="365"/>
      <c r="AN52" s="364" t="s">
        <v>62</v>
      </c>
      <c r="AO52" s="365"/>
      <c r="AP52" s="365"/>
      <c r="AQ52" s="66" t="s">
        <v>63</v>
      </c>
      <c r="AR52" s="39"/>
      <c r="AS52" s="67" t="s">
        <v>64</v>
      </c>
      <c r="AT52" s="68" t="s">
        <v>65</v>
      </c>
      <c r="AU52" s="68" t="s">
        <v>66</v>
      </c>
      <c r="AV52" s="68" t="s">
        <v>67</v>
      </c>
      <c r="AW52" s="68" t="s">
        <v>68</v>
      </c>
      <c r="AX52" s="68" t="s">
        <v>69</v>
      </c>
      <c r="AY52" s="68" t="s">
        <v>70</v>
      </c>
      <c r="AZ52" s="68" t="s">
        <v>71</v>
      </c>
      <c r="BA52" s="68" t="s">
        <v>72</v>
      </c>
      <c r="BB52" s="68" t="s">
        <v>73</v>
      </c>
      <c r="BC52" s="68" t="s">
        <v>74</v>
      </c>
      <c r="BD52" s="69" t="s">
        <v>75</v>
      </c>
      <c r="BE52" s="34"/>
    </row>
    <row r="53" spans="1:57" s="1"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0"/>
      <c r="AT53" s="71"/>
      <c r="AU53" s="71"/>
      <c r="AV53" s="71"/>
      <c r="AW53" s="71"/>
      <c r="AX53" s="71"/>
      <c r="AY53" s="71"/>
      <c r="AZ53" s="71"/>
      <c r="BA53" s="71"/>
      <c r="BB53" s="71"/>
      <c r="BC53" s="71"/>
      <c r="BD53" s="72"/>
      <c r="BE53" s="34"/>
    </row>
    <row r="54" spans="2:90" s="5" customFormat="1" ht="32.45" customHeight="1">
      <c r="B54" s="73"/>
      <c r="C54" s="74" t="s">
        <v>76</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62">
        <f>ROUND(SUM(AG55:AG59),2)</f>
        <v>0</v>
      </c>
      <c r="AH54" s="362"/>
      <c r="AI54" s="362"/>
      <c r="AJ54" s="362"/>
      <c r="AK54" s="362"/>
      <c r="AL54" s="362"/>
      <c r="AM54" s="362"/>
      <c r="AN54" s="363">
        <f aca="true" t="shared" si="0" ref="AN54:AN59">SUM(AG54,AT54)</f>
        <v>0</v>
      </c>
      <c r="AO54" s="363"/>
      <c r="AP54" s="363"/>
      <c r="AQ54" s="77" t="s">
        <v>26</v>
      </c>
      <c r="AR54" s="78"/>
      <c r="AS54" s="79">
        <f>ROUND(SUM(AS55:AS59),2)</f>
        <v>0</v>
      </c>
      <c r="AT54" s="80">
        <f aca="true" t="shared" si="1" ref="AT54:AT59">ROUND(SUM(AV54:AW54),2)</f>
        <v>0</v>
      </c>
      <c r="AU54" s="81">
        <f>ROUND(SUM(AU55:AU59),5)</f>
        <v>0</v>
      </c>
      <c r="AV54" s="80">
        <f>ROUND(AZ54*L29,2)</f>
        <v>0</v>
      </c>
      <c r="AW54" s="80">
        <f>ROUND(BA54*L30,2)</f>
        <v>0</v>
      </c>
      <c r="AX54" s="80">
        <f>ROUND(BB54*L29,2)</f>
        <v>0</v>
      </c>
      <c r="AY54" s="80">
        <f>ROUND(BC54*L30,2)</f>
        <v>0</v>
      </c>
      <c r="AZ54" s="80">
        <f>ROUND(SUM(AZ55:AZ59),2)</f>
        <v>0</v>
      </c>
      <c r="BA54" s="80">
        <f>ROUND(SUM(BA55:BA59),2)</f>
        <v>0</v>
      </c>
      <c r="BB54" s="80">
        <f>ROUND(SUM(BB55:BB59),2)</f>
        <v>0</v>
      </c>
      <c r="BC54" s="80">
        <f>ROUND(SUM(BC55:BC59),2)</f>
        <v>0</v>
      </c>
      <c r="BD54" s="82">
        <f>ROUND(SUM(BD55:BD59),2)</f>
        <v>0</v>
      </c>
      <c r="BS54" s="83" t="s">
        <v>77</v>
      </c>
      <c r="BT54" s="83" t="s">
        <v>78</v>
      </c>
      <c r="BU54" s="84" t="s">
        <v>79</v>
      </c>
      <c r="BV54" s="83" t="s">
        <v>80</v>
      </c>
      <c r="BW54" s="83" t="s">
        <v>12</v>
      </c>
      <c r="BX54" s="83" t="s">
        <v>81</v>
      </c>
      <c r="CL54" s="83" t="s">
        <v>26</v>
      </c>
    </row>
    <row r="55" spans="1:91" s="6" customFormat="1" ht="14.45" customHeight="1">
      <c r="A55" s="85" t="s">
        <v>82</v>
      </c>
      <c r="B55" s="86"/>
      <c r="C55" s="87"/>
      <c r="D55" s="361" t="s">
        <v>83</v>
      </c>
      <c r="E55" s="361"/>
      <c r="F55" s="361"/>
      <c r="G55" s="361"/>
      <c r="H55" s="361"/>
      <c r="I55" s="88"/>
      <c r="J55" s="361" t="s">
        <v>84</v>
      </c>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59">
        <f>'1 - Stavební část'!J30</f>
        <v>0</v>
      </c>
      <c r="AH55" s="360"/>
      <c r="AI55" s="360"/>
      <c r="AJ55" s="360"/>
      <c r="AK55" s="360"/>
      <c r="AL55" s="360"/>
      <c r="AM55" s="360"/>
      <c r="AN55" s="359">
        <f t="shared" si="0"/>
        <v>0</v>
      </c>
      <c r="AO55" s="360"/>
      <c r="AP55" s="360"/>
      <c r="AQ55" s="89" t="s">
        <v>85</v>
      </c>
      <c r="AR55" s="90"/>
      <c r="AS55" s="91">
        <v>0</v>
      </c>
      <c r="AT55" s="92">
        <f t="shared" si="1"/>
        <v>0</v>
      </c>
      <c r="AU55" s="93">
        <f>'1 - Stavební část'!P95</f>
        <v>0</v>
      </c>
      <c r="AV55" s="92">
        <f>'1 - Stavební část'!J33</f>
        <v>0</v>
      </c>
      <c r="AW55" s="92">
        <f>'1 - Stavební část'!J34</f>
        <v>0</v>
      </c>
      <c r="AX55" s="92">
        <f>'1 - Stavební část'!J35</f>
        <v>0</v>
      </c>
      <c r="AY55" s="92">
        <f>'1 - Stavební část'!J36</f>
        <v>0</v>
      </c>
      <c r="AZ55" s="92">
        <f>'1 - Stavební část'!F33</f>
        <v>0</v>
      </c>
      <c r="BA55" s="92">
        <f>'1 - Stavební část'!F34</f>
        <v>0</v>
      </c>
      <c r="BB55" s="92">
        <f>'1 - Stavební část'!F35</f>
        <v>0</v>
      </c>
      <c r="BC55" s="92">
        <f>'1 - Stavební část'!F36</f>
        <v>0</v>
      </c>
      <c r="BD55" s="94">
        <f>'1 - Stavební část'!F37</f>
        <v>0</v>
      </c>
      <c r="BT55" s="95" t="s">
        <v>83</v>
      </c>
      <c r="BV55" s="95" t="s">
        <v>80</v>
      </c>
      <c r="BW55" s="95" t="s">
        <v>86</v>
      </c>
      <c r="BX55" s="95" t="s">
        <v>12</v>
      </c>
      <c r="CL55" s="95" t="s">
        <v>26</v>
      </c>
      <c r="CM55" s="95" t="s">
        <v>87</v>
      </c>
    </row>
    <row r="56" spans="1:91" s="6" customFormat="1" ht="14.45" customHeight="1">
      <c r="A56" s="85" t="s">
        <v>82</v>
      </c>
      <c r="B56" s="86"/>
      <c r="C56" s="87"/>
      <c r="D56" s="361" t="s">
        <v>87</v>
      </c>
      <c r="E56" s="361"/>
      <c r="F56" s="361"/>
      <c r="G56" s="361"/>
      <c r="H56" s="361"/>
      <c r="I56" s="88"/>
      <c r="J56" s="361" t="s">
        <v>88</v>
      </c>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59">
        <f>'2 - Chlazení'!J30</f>
        <v>0</v>
      </c>
      <c r="AH56" s="360"/>
      <c r="AI56" s="360"/>
      <c r="AJ56" s="360"/>
      <c r="AK56" s="360"/>
      <c r="AL56" s="360"/>
      <c r="AM56" s="360"/>
      <c r="AN56" s="359">
        <f t="shared" si="0"/>
        <v>0</v>
      </c>
      <c r="AO56" s="360"/>
      <c r="AP56" s="360"/>
      <c r="AQ56" s="89" t="s">
        <v>85</v>
      </c>
      <c r="AR56" s="90"/>
      <c r="AS56" s="91">
        <v>0</v>
      </c>
      <c r="AT56" s="92">
        <f t="shared" si="1"/>
        <v>0</v>
      </c>
      <c r="AU56" s="93">
        <f>'2 - Chlazení'!P82</f>
        <v>0</v>
      </c>
      <c r="AV56" s="92">
        <f>'2 - Chlazení'!J33</f>
        <v>0</v>
      </c>
      <c r="AW56" s="92">
        <f>'2 - Chlazení'!J34</f>
        <v>0</v>
      </c>
      <c r="AX56" s="92">
        <f>'2 - Chlazení'!J35</f>
        <v>0</v>
      </c>
      <c r="AY56" s="92">
        <f>'2 - Chlazení'!J36</f>
        <v>0</v>
      </c>
      <c r="AZ56" s="92">
        <f>'2 - Chlazení'!F33</f>
        <v>0</v>
      </c>
      <c r="BA56" s="92">
        <f>'2 - Chlazení'!F34</f>
        <v>0</v>
      </c>
      <c r="BB56" s="92">
        <f>'2 - Chlazení'!F35</f>
        <v>0</v>
      </c>
      <c r="BC56" s="92">
        <f>'2 - Chlazení'!F36</f>
        <v>0</v>
      </c>
      <c r="BD56" s="94">
        <f>'2 - Chlazení'!F37</f>
        <v>0</v>
      </c>
      <c r="BT56" s="95" t="s">
        <v>83</v>
      </c>
      <c r="BV56" s="95" t="s">
        <v>80</v>
      </c>
      <c r="BW56" s="95" t="s">
        <v>89</v>
      </c>
      <c r="BX56" s="95" t="s">
        <v>12</v>
      </c>
      <c r="CL56" s="95" t="s">
        <v>26</v>
      </c>
      <c r="CM56" s="95" t="s">
        <v>87</v>
      </c>
    </row>
    <row r="57" spans="1:91" s="6" customFormat="1" ht="14.45" customHeight="1">
      <c r="A57" s="85" t="s">
        <v>82</v>
      </c>
      <c r="B57" s="86"/>
      <c r="C57" s="87"/>
      <c r="D57" s="361" t="s">
        <v>90</v>
      </c>
      <c r="E57" s="361"/>
      <c r="F57" s="361"/>
      <c r="G57" s="361"/>
      <c r="H57" s="361"/>
      <c r="I57" s="88"/>
      <c r="J57" s="361" t="s">
        <v>91</v>
      </c>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59">
        <f>'3 - Silnoproud'!J30</f>
        <v>0</v>
      </c>
      <c r="AH57" s="360"/>
      <c r="AI57" s="360"/>
      <c r="AJ57" s="360"/>
      <c r="AK57" s="360"/>
      <c r="AL57" s="360"/>
      <c r="AM57" s="360"/>
      <c r="AN57" s="359">
        <f t="shared" si="0"/>
        <v>0</v>
      </c>
      <c r="AO57" s="360"/>
      <c r="AP57" s="360"/>
      <c r="AQ57" s="89" t="s">
        <v>85</v>
      </c>
      <c r="AR57" s="90"/>
      <c r="AS57" s="91">
        <v>0</v>
      </c>
      <c r="AT57" s="92">
        <f t="shared" si="1"/>
        <v>0</v>
      </c>
      <c r="AU57" s="93">
        <f>'3 - Silnoproud'!P87</f>
        <v>0</v>
      </c>
      <c r="AV57" s="92">
        <f>'3 - Silnoproud'!J33</f>
        <v>0</v>
      </c>
      <c r="AW57" s="92">
        <f>'3 - Silnoproud'!J34</f>
        <v>0</v>
      </c>
      <c r="AX57" s="92">
        <f>'3 - Silnoproud'!J35</f>
        <v>0</v>
      </c>
      <c r="AY57" s="92">
        <f>'3 - Silnoproud'!J36</f>
        <v>0</v>
      </c>
      <c r="AZ57" s="92">
        <f>'3 - Silnoproud'!F33</f>
        <v>0</v>
      </c>
      <c r="BA57" s="92">
        <f>'3 - Silnoproud'!F34</f>
        <v>0</v>
      </c>
      <c r="BB57" s="92">
        <f>'3 - Silnoproud'!F35</f>
        <v>0</v>
      </c>
      <c r="BC57" s="92">
        <f>'3 - Silnoproud'!F36</f>
        <v>0</v>
      </c>
      <c r="BD57" s="94">
        <f>'3 - Silnoproud'!F37</f>
        <v>0</v>
      </c>
      <c r="BT57" s="95" t="s">
        <v>83</v>
      </c>
      <c r="BV57" s="95" t="s">
        <v>80</v>
      </c>
      <c r="BW57" s="95" t="s">
        <v>92</v>
      </c>
      <c r="BX57" s="95" t="s">
        <v>12</v>
      </c>
      <c r="CL57" s="95" t="s">
        <v>26</v>
      </c>
      <c r="CM57" s="95" t="s">
        <v>87</v>
      </c>
    </row>
    <row r="58" spans="1:91" s="6" customFormat="1" ht="14.45" customHeight="1">
      <c r="A58" s="85" t="s">
        <v>82</v>
      </c>
      <c r="B58" s="86"/>
      <c r="C58" s="87"/>
      <c r="D58" s="361" t="s">
        <v>93</v>
      </c>
      <c r="E58" s="361"/>
      <c r="F58" s="361"/>
      <c r="G58" s="361"/>
      <c r="H58" s="361"/>
      <c r="I58" s="88"/>
      <c r="J58" s="361" t="s">
        <v>94</v>
      </c>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59">
        <f>'4 - Slaboproud'!J30</f>
        <v>0</v>
      </c>
      <c r="AH58" s="360"/>
      <c r="AI58" s="360"/>
      <c r="AJ58" s="360"/>
      <c r="AK58" s="360"/>
      <c r="AL58" s="360"/>
      <c r="AM58" s="360"/>
      <c r="AN58" s="359">
        <f t="shared" si="0"/>
        <v>0</v>
      </c>
      <c r="AO58" s="360"/>
      <c r="AP58" s="360"/>
      <c r="AQ58" s="89" t="s">
        <v>85</v>
      </c>
      <c r="AR58" s="90"/>
      <c r="AS58" s="91">
        <v>0</v>
      </c>
      <c r="AT58" s="92">
        <f t="shared" si="1"/>
        <v>0</v>
      </c>
      <c r="AU58" s="93">
        <f>'4 - Slaboproud'!P81</f>
        <v>0</v>
      </c>
      <c r="AV58" s="92">
        <f>'4 - Slaboproud'!J33</f>
        <v>0</v>
      </c>
      <c r="AW58" s="92">
        <f>'4 - Slaboproud'!J34</f>
        <v>0</v>
      </c>
      <c r="AX58" s="92">
        <f>'4 - Slaboproud'!J35</f>
        <v>0</v>
      </c>
      <c r="AY58" s="92">
        <f>'4 - Slaboproud'!J36</f>
        <v>0</v>
      </c>
      <c r="AZ58" s="92">
        <f>'4 - Slaboproud'!F33</f>
        <v>0</v>
      </c>
      <c r="BA58" s="92">
        <f>'4 - Slaboproud'!F34</f>
        <v>0</v>
      </c>
      <c r="BB58" s="92">
        <f>'4 - Slaboproud'!F35</f>
        <v>0</v>
      </c>
      <c r="BC58" s="92">
        <f>'4 - Slaboproud'!F36</f>
        <v>0</v>
      </c>
      <c r="BD58" s="94">
        <f>'4 - Slaboproud'!F37</f>
        <v>0</v>
      </c>
      <c r="BT58" s="95" t="s">
        <v>83</v>
      </c>
      <c r="BV58" s="95" t="s">
        <v>80</v>
      </c>
      <c r="BW58" s="95" t="s">
        <v>95</v>
      </c>
      <c r="BX58" s="95" t="s">
        <v>12</v>
      </c>
      <c r="CL58" s="95" t="s">
        <v>26</v>
      </c>
      <c r="CM58" s="95" t="s">
        <v>87</v>
      </c>
    </row>
    <row r="59" spans="1:91" s="6" customFormat="1" ht="14.45" customHeight="1">
      <c r="A59" s="85" t="s">
        <v>82</v>
      </c>
      <c r="B59" s="86"/>
      <c r="C59" s="87"/>
      <c r="D59" s="361" t="s">
        <v>96</v>
      </c>
      <c r="E59" s="361"/>
      <c r="F59" s="361"/>
      <c r="G59" s="361"/>
      <c r="H59" s="361"/>
      <c r="I59" s="88"/>
      <c r="J59" s="361" t="s">
        <v>97</v>
      </c>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59">
        <f>'VRNa - Ostatní a vedlejší...'!J30</f>
        <v>0</v>
      </c>
      <c r="AH59" s="360"/>
      <c r="AI59" s="360"/>
      <c r="AJ59" s="360"/>
      <c r="AK59" s="360"/>
      <c r="AL59" s="360"/>
      <c r="AM59" s="360"/>
      <c r="AN59" s="359">
        <f t="shared" si="0"/>
        <v>0</v>
      </c>
      <c r="AO59" s="360"/>
      <c r="AP59" s="360"/>
      <c r="AQ59" s="89" t="s">
        <v>85</v>
      </c>
      <c r="AR59" s="90"/>
      <c r="AS59" s="96">
        <v>0</v>
      </c>
      <c r="AT59" s="97">
        <f t="shared" si="1"/>
        <v>0</v>
      </c>
      <c r="AU59" s="98">
        <f>'VRNa - Ostatní a vedlejší...'!P80</f>
        <v>0</v>
      </c>
      <c r="AV59" s="97">
        <f>'VRNa - Ostatní a vedlejší...'!J33</f>
        <v>0</v>
      </c>
      <c r="AW59" s="97">
        <f>'VRNa - Ostatní a vedlejší...'!J34</f>
        <v>0</v>
      </c>
      <c r="AX59" s="97">
        <f>'VRNa - Ostatní a vedlejší...'!J35</f>
        <v>0</v>
      </c>
      <c r="AY59" s="97">
        <f>'VRNa - Ostatní a vedlejší...'!J36</f>
        <v>0</v>
      </c>
      <c r="AZ59" s="97">
        <f>'VRNa - Ostatní a vedlejší...'!F33</f>
        <v>0</v>
      </c>
      <c r="BA59" s="97">
        <f>'VRNa - Ostatní a vedlejší...'!F34</f>
        <v>0</v>
      </c>
      <c r="BB59" s="97">
        <f>'VRNa - Ostatní a vedlejší...'!F35</f>
        <v>0</v>
      </c>
      <c r="BC59" s="97">
        <f>'VRNa - Ostatní a vedlejší...'!F36</f>
        <v>0</v>
      </c>
      <c r="BD59" s="99">
        <f>'VRNa - Ostatní a vedlejší...'!F37</f>
        <v>0</v>
      </c>
      <c r="BT59" s="95" t="s">
        <v>83</v>
      </c>
      <c r="BV59" s="95" t="s">
        <v>80</v>
      </c>
      <c r="BW59" s="95" t="s">
        <v>98</v>
      </c>
      <c r="BX59" s="95" t="s">
        <v>12</v>
      </c>
      <c r="CL59" s="95" t="s">
        <v>26</v>
      </c>
      <c r="CM59" s="95" t="s">
        <v>87</v>
      </c>
    </row>
    <row r="60" spans="1:57" s="1" customFormat="1" ht="30" customHeight="1">
      <c r="A60" s="34"/>
      <c r="B60" s="35"/>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9"/>
      <c r="AS60" s="34"/>
      <c r="AT60" s="34"/>
      <c r="AU60" s="34"/>
      <c r="AV60" s="34"/>
      <c r="AW60" s="34"/>
      <c r="AX60" s="34"/>
      <c r="AY60" s="34"/>
      <c r="AZ60" s="34"/>
      <c r="BA60" s="34"/>
      <c r="BB60" s="34"/>
      <c r="BC60" s="34"/>
      <c r="BD60" s="34"/>
      <c r="BE60" s="34"/>
    </row>
    <row r="61" spans="1:57" s="1" customFormat="1" ht="6.95" customHeight="1">
      <c r="A61" s="34"/>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39"/>
      <c r="AS61" s="34"/>
      <c r="AT61" s="34"/>
      <c r="AU61" s="34"/>
      <c r="AV61" s="34"/>
      <c r="AW61" s="34"/>
      <c r="AX61" s="34"/>
      <c r="AY61" s="34"/>
      <c r="AZ61" s="34"/>
      <c r="BA61" s="34"/>
      <c r="BB61" s="34"/>
      <c r="BC61" s="34"/>
      <c r="BD61" s="34"/>
      <c r="BE61" s="34"/>
    </row>
  </sheetData>
  <sheetProtection sheet="1" objects="1" scenarios="1" formatColumns="0" formatRows="0"/>
  <mergeCells count="58">
    <mergeCell ref="C52:G52"/>
    <mergeCell ref="I52:AF52"/>
    <mergeCell ref="D55:H55"/>
    <mergeCell ref="J55:AF55"/>
    <mergeCell ref="D58:H58"/>
    <mergeCell ref="J58:AF58"/>
    <mergeCell ref="D56:H56"/>
    <mergeCell ref="J56:AF56"/>
    <mergeCell ref="D57:H57"/>
    <mergeCell ref="J57:AF57"/>
    <mergeCell ref="D59:H59"/>
    <mergeCell ref="J59:AF59"/>
    <mergeCell ref="AN59:AP59"/>
    <mergeCell ref="AG59:AM59"/>
    <mergeCell ref="AG54:AM54"/>
    <mergeCell ref="AN54:AP54"/>
    <mergeCell ref="AN56:AP56"/>
    <mergeCell ref="AG56:AM56"/>
    <mergeCell ref="AN55:AP55"/>
    <mergeCell ref="AG55:AM55"/>
    <mergeCell ref="W33:AE33"/>
    <mergeCell ref="AK33:AO33"/>
    <mergeCell ref="X35:AB35"/>
    <mergeCell ref="AK35:AO35"/>
    <mergeCell ref="AN58:AP58"/>
    <mergeCell ref="AG58:AM58"/>
    <mergeCell ref="AN57:AP57"/>
    <mergeCell ref="AG57:AM57"/>
    <mergeCell ref="AN52:AP52"/>
    <mergeCell ref="AG52:AM52"/>
    <mergeCell ref="AR2:BE2"/>
    <mergeCell ref="K5:AO5"/>
    <mergeCell ref="K6:AO6"/>
    <mergeCell ref="E14:AJ14"/>
    <mergeCell ref="BE5:BE32"/>
    <mergeCell ref="AK26:AO26"/>
    <mergeCell ref="W29:AE29"/>
    <mergeCell ref="AK29:AO29"/>
    <mergeCell ref="W30:AE30"/>
    <mergeCell ref="AK30:AO30"/>
    <mergeCell ref="AS49:AT51"/>
    <mergeCell ref="AM50:AP50"/>
    <mergeCell ref="L45:AO45"/>
    <mergeCell ref="AM47:AN47"/>
    <mergeCell ref="AM49:AP49"/>
    <mergeCell ref="AK28:AO28"/>
    <mergeCell ref="W31:AE31"/>
    <mergeCell ref="L33:P33"/>
    <mergeCell ref="L29:P29"/>
    <mergeCell ref="L30:P30"/>
    <mergeCell ref="AK31:AO31"/>
    <mergeCell ref="W32:AE32"/>
    <mergeCell ref="AK32:AO32"/>
    <mergeCell ref="E23:AN23"/>
    <mergeCell ref="L28:P28"/>
    <mergeCell ref="W28:AE28"/>
    <mergeCell ref="L31:P31"/>
    <mergeCell ref="L32:P32"/>
  </mergeCells>
  <hyperlinks>
    <hyperlink ref="A55" location="'1 - Stavební část'!C2" display="/"/>
    <hyperlink ref="A56" location="'2 - Chlazení'!C2" display="/"/>
    <hyperlink ref="A57" location="'3 - Silnoproud'!C2" display="/"/>
    <hyperlink ref="A58" location="'4 - Slaboproud'!C2" display="/"/>
    <hyperlink ref="A59" location="'VRNa - Ostatní a vedlejš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43.421875" style="0" customWidth="1"/>
    <col min="7" max="7" width="6.00390625" style="0" customWidth="1"/>
    <col min="8" max="8" width="9.8515625" style="0" customWidth="1"/>
    <col min="9" max="9" width="17.28125" style="100"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44"/>
      <c r="M2" s="344"/>
      <c r="N2" s="344"/>
      <c r="O2" s="344"/>
      <c r="P2" s="344"/>
      <c r="Q2" s="344"/>
      <c r="R2" s="344"/>
      <c r="S2" s="344"/>
      <c r="T2" s="344"/>
      <c r="U2" s="344"/>
      <c r="V2" s="344"/>
      <c r="AT2" s="17" t="s">
        <v>86</v>
      </c>
    </row>
    <row r="3" spans="2:46" ht="6.95" customHeight="1">
      <c r="B3" s="101"/>
      <c r="C3" s="102"/>
      <c r="D3" s="102"/>
      <c r="E3" s="102"/>
      <c r="F3" s="102"/>
      <c r="G3" s="102"/>
      <c r="H3" s="102"/>
      <c r="I3" s="103"/>
      <c r="J3" s="102"/>
      <c r="K3" s="102"/>
      <c r="L3" s="20"/>
      <c r="AT3" s="17" t="s">
        <v>87</v>
      </c>
    </row>
    <row r="4" spans="2:46" ht="24.95" customHeight="1">
      <c r="B4" s="20"/>
      <c r="D4" s="104" t="s">
        <v>99</v>
      </c>
      <c r="L4" s="20"/>
      <c r="M4" s="105" t="s">
        <v>17</v>
      </c>
      <c r="AT4" s="17" t="s">
        <v>11</v>
      </c>
    </row>
    <row r="5" spans="2:12" ht="6.95" customHeight="1">
      <c r="B5" s="20"/>
      <c r="L5" s="20"/>
    </row>
    <row r="6" spans="2:12" ht="12" customHeight="1">
      <c r="B6" s="20"/>
      <c r="D6" s="106" t="s">
        <v>23</v>
      </c>
      <c r="L6" s="20"/>
    </row>
    <row r="7" spans="2:12" ht="24" customHeight="1">
      <c r="B7" s="20"/>
      <c r="E7" s="371" t="str">
        <f>'Rekapitulace stavby'!K6</f>
        <v>VÝKAZ VÝMĚR- Vytvoření infrastruktury pro Centrum e-learningu</v>
      </c>
      <c r="F7" s="372"/>
      <c r="G7" s="372"/>
      <c r="H7" s="372"/>
      <c r="L7" s="20"/>
    </row>
    <row r="8" spans="1:31" s="1" customFormat="1" ht="12" customHeight="1">
      <c r="A8" s="34"/>
      <c r="B8" s="39"/>
      <c r="C8" s="34"/>
      <c r="D8" s="106" t="s">
        <v>100</v>
      </c>
      <c r="E8" s="34"/>
      <c r="F8" s="34"/>
      <c r="G8" s="34"/>
      <c r="H8" s="34"/>
      <c r="I8" s="107"/>
      <c r="J8" s="34"/>
      <c r="K8" s="34"/>
      <c r="L8" s="108"/>
      <c r="S8" s="34"/>
      <c r="T8" s="34"/>
      <c r="U8" s="34"/>
      <c r="V8" s="34"/>
      <c r="W8" s="34"/>
      <c r="X8" s="34"/>
      <c r="Y8" s="34"/>
      <c r="Z8" s="34"/>
      <c r="AA8" s="34"/>
      <c r="AB8" s="34"/>
      <c r="AC8" s="34"/>
      <c r="AD8" s="34"/>
      <c r="AE8" s="34"/>
    </row>
    <row r="9" spans="1:31" s="1" customFormat="1" ht="14.45" customHeight="1">
      <c r="A9" s="34"/>
      <c r="B9" s="39"/>
      <c r="C9" s="34"/>
      <c r="D9" s="34"/>
      <c r="E9" s="373" t="s">
        <v>101</v>
      </c>
      <c r="F9" s="374"/>
      <c r="G9" s="374"/>
      <c r="H9" s="374"/>
      <c r="I9" s="107"/>
      <c r="J9" s="34"/>
      <c r="K9" s="34"/>
      <c r="L9" s="108"/>
      <c r="S9" s="34"/>
      <c r="T9" s="34"/>
      <c r="U9" s="34"/>
      <c r="V9" s="34"/>
      <c r="W9" s="34"/>
      <c r="X9" s="34"/>
      <c r="Y9" s="34"/>
      <c r="Z9" s="34"/>
      <c r="AA9" s="34"/>
      <c r="AB9" s="34"/>
      <c r="AC9" s="34"/>
      <c r="AD9" s="34"/>
      <c r="AE9" s="34"/>
    </row>
    <row r="10" spans="1:31" s="1" customFormat="1" ht="12">
      <c r="A10" s="34"/>
      <c r="B10" s="39"/>
      <c r="C10" s="34"/>
      <c r="D10" s="34"/>
      <c r="E10" s="34"/>
      <c r="F10" s="34"/>
      <c r="G10" s="34"/>
      <c r="H10" s="34"/>
      <c r="I10" s="107"/>
      <c r="J10" s="34"/>
      <c r="K10" s="34"/>
      <c r="L10" s="108"/>
      <c r="S10" s="34"/>
      <c r="T10" s="34"/>
      <c r="U10" s="34"/>
      <c r="V10" s="34"/>
      <c r="W10" s="34"/>
      <c r="X10" s="34"/>
      <c r="Y10" s="34"/>
      <c r="Z10" s="34"/>
      <c r="AA10" s="34"/>
      <c r="AB10" s="34"/>
      <c r="AC10" s="34"/>
      <c r="AD10" s="34"/>
      <c r="AE10" s="34"/>
    </row>
    <row r="11" spans="1:31" s="1" customFormat="1" ht="12" customHeight="1">
      <c r="A11" s="34"/>
      <c r="B11" s="39"/>
      <c r="C11" s="34"/>
      <c r="D11" s="106" t="s">
        <v>25</v>
      </c>
      <c r="E11" s="34"/>
      <c r="F11" s="109" t="s">
        <v>26</v>
      </c>
      <c r="G11" s="34"/>
      <c r="H11" s="34"/>
      <c r="I11" s="110" t="s">
        <v>27</v>
      </c>
      <c r="J11" s="109" t="s">
        <v>26</v>
      </c>
      <c r="K11" s="34"/>
      <c r="L11" s="108"/>
      <c r="S11" s="34"/>
      <c r="T11" s="34"/>
      <c r="U11" s="34"/>
      <c r="V11" s="34"/>
      <c r="W11" s="34"/>
      <c r="X11" s="34"/>
      <c r="Y11" s="34"/>
      <c r="Z11" s="34"/>
      <c r="AA11" s="34"/>
      <c r="AB11" s="34"/>
      <c r="AC11" s="34"/>
      <c r="AD11" s="34"/>
      <c r="AE11" s="34"/>
    </row>
    <row r="12" spans="1:31" s="1" customFormat="1" ht="12" customHeight="1">
      <c r="A12" s="34"/>
      <c r="B12" s="39"/>
      <c r="C12" s="34"/>
      <c r="D12" s="106" t="s">
        <v>28</v>
      </c>
      <c r="E12" s="34"/>
      <c r="F12" s="109" t="s">
        <v>29</v>
      </c>
      <c r="G12" s="34"/>
      <c r="H12" s="34"/>
      <c r="I12" s="110" t="s">
        <v>30</v>
      </c>
      <c r="J12" s="111" t="str">
        <f>'Rekapitulace stavby'!AN8</f>
        <v>14. 1. 2019</v>
      </c>
      <c r="K12" s="34"/>
      <c r="L12" s="108"/>
      <c r="S12" s="34"/>
      <c r="T12" s="34"/>
      <c r="U12" s="34"/>
      <c r="V12" s="34"/>
      <c r="W12" s="34"/>
      <c r="X12" s="34"/>
      <c r="Y12" s="34"/>
      <c r="Z12" s="34"/>
      <c r="AA12" s="34"/>
      <c r="AB12" s="34"/>
      <c r="AC12" s="34"/>
      <c r="AD12" s="34"/>
      <c r="AE12" s="34"/>
    </row>
    <row r="13" spans="1:31" s="1" customFormat="1" ht="10.9" customHeight="1">
      <c r="A13" s="34"/>
      <c r="B13" s="39"/>
      <c r="C13" s="34"/>
      <c r="D13" s="34"/>
      <c r="E13" s="34"/>
      <c r="F13" s="34"/>
      <c r="G13" s="34"/>
      <c r="H13" s="34"/>
      <c r="I13" s="107"/>
      <c r="J13" s="34"/>
      <c r="K13" s="34"/>
      <c r="L13" s="108"/>
      <c r="S13" s="34"/>
      <c r="T13" s="34"/>
      <c r="U13" s="34"/>
      <c r="V13" s="34"/>
      <c r="W13" s="34"/>
      <c r="X13" s="34"/>
      <c r="Y13" s="34"/>
      <c r="Z13" s="34"/>
      <c r="AA13" s="34"/>
      <c r="AB13" s="34"/>
      <c r="AC13" s="34"/>
      <c r="AD13" s="34"/>
      <c r="AE13" s="34"/>
    </row>
    <row r="14" spans="1:31" s="1" customFormat="1" ht="12" customHeight="1">
      <c r="A14" s="34"/>
      <c r="B14" s="39"/>
      <c r="C14" s="34"/>
      <c r="D14" s="106" t="s">
        <v>32</v>
      </c>
      <c r="E14" s="34"/>
      <c r="F14" s="34"/>
      <c r="G14" s="34"/>
      <c r="H14" s="34"/>
      <c r="I14" s="110" t="s">
        <v>33</v>
      </c>
      <c r="J14" s="109" t="s">
        <v>26</v>
      </c>
      <c r="K14" s="34"/>
      <c r="L14" s="108"/>
      <c r="S14" s="34"/>
      <c r="T14" s="34"/>
      <c r="U14" s="34"/>
      <c r="V14" s="34"/>
      <c r="W14" s="34"/>
      <c r="X14" s="34"/>
      <c r="Y14" s="34"/>
      <c r="Z14" s="34"/>
      <c r="AA14" s="34"/>
      <c r="AB14" s="34"/>
      <c r="AC14" s="34"/>
      <c r="AD14" s="34"/>
      <c r="AE14" s="34"/>
    </row>
    <row r="15" spans="1:31" s="1" customFormat="1" ht="18" customHeight="1">
      <c r="A15" s="34"/>
      <c r="B15" s="39"/>
      <c r="C15" s="34"/>
      <c r="D15" s="34"/>
      <c r="E15" s="109" t="s">
        <v>34</v>
      </c>
      <c r="F15" s="34"/>
      <c r="G15" s="34"/>
      <c r="H15" s="34"/>
      <c r="I15" s="110" t="s">
        <v>35</v>
      </c>
      <c r="J15" s="109" t="s">
        <v>26</v>
      </c>
      <c r="K15" s="34"/>
      <c r="L15" s="108"/>
      <c r="S15" s="34"/>
      <c r="T15" s="34"/>
      <c r="U15" s="34"/>
      <c r="V15" s="34"/>
      <c r="W15" s="34"/>
      <c r="X15" s="34"/>
      <c r="Y15" s="34"/>
      <c r="Z15" s="34"/>
      <c r="AA15" s="34"/>
      <c r="AB15" s="34"/>
      <c r="AC15" s="34"/>
      <c r="AD15" s="34"/>
      <c r="AE15" s="34"/>
    </row>
    <row r="16" spans="1:31" s="1" customFormat="1" ht="6.95" customHeight="1">
      <c r="A16" s="34"/>
      <c r="B16" s="39"/>
      <c r="C16" s="34"/>
      <c r="D16" s="34"/>
      <c r="E16" s="34"/>
      <c r="F16" s="34"/>
      <c r="G16" s="34"/>
      <c r="H16" s="34"/>
      <c r="I16" s="107"/>
      <c r="J16" s="34"/>
      <c r="K16" s="34"/>
      <c r="L16" s="108"/>
      <c r="S16" s="34"/>
      <c r="T16" s="34"/>
      <c r="U16" s="34"/>
      <c r="V16" s="34"/>
      <c r="W16" s="34"/>
      <c r="X16" s="34"/>
      <c r="Y16" s="34"/>
      <c r="Z16" s="34"/>
      <c r="AA16" s="34"/>
      <c r="AB16" s="34"/>
      <c r="AC16" s="34"/>
      <c r="AD16" s="34"/>
      <c r="AE16" s="34"/>
    </row>
    <row r="17" spans="1:31" s="1" customFormat="1" ht="12" customHeight="1">
      <c r="A17" s="34"/>
      <c r="B17" s="39"/>
      <c r="C17" s="34"/>
      <c r="D17" s="106" t="s">
        <v>36</v>
      </c>
      <c r="E17" s="34"/>
      <c r="F17" s="34"/>
      <c r="G17" s="34"/>
      <c r="H17" s="34"/>
      <c r="I17" s="110" t="s">
        <v>33</v>
      </c>
      <c r="J17" s="30" t="str">
        <f>'Rekapitulace stavby'!AN13</f>
        <v>Vyplň údaj</v>
      </c>
      <c r="K17" s="34"/>
      <c r="L17" s="108"/>
      <c r="S17" s="34"/>
      <c r="T17" s="34"/>
      <c r="U17" s="34"/>
      <c r="V17" s="34"/>
      <c r="W17" s="34"/>
      <c r="X17" s="34"/>
      <c r="Y17" s="34"/>
      <c r="Z17" s="34"/>
      <c r="AA17" s="34"/>
      <c r="AB17" s="34"/>
      <c r="AC17" s="34"/>
      <c r="AD17" s="34"/>
      <c r="AE17" s="34"/>
    </row>
    <row r="18" spans="1:31" s="1" customFormat="1" ht="18" customHeight="1">
      <c r="A18" s="34"/>
      <c r="B18" s="39"/>
      <c r="C18" s="34"/>
      <c r="D18" s="34"/>
      <c r="E18" s="375" t="str">
        <f>'Rekapitulace stavby'!E14</f>
        <v>Vyplň údaj</v>
      </c>
      <c r="F18" s="376"/>
      <c r="G18" s="376"/>
      <c r="H18" s="376"/>
      <c r="I18" s="110" t="s">
        <v>35</v>
      </c>
      <c r="J18" s="30" t="str">
        <f>'Rekapitulace stavby'!AN14</f>
        <v>Vyplň údaj</v>
      </c>
      <c r="K18" s="34"/>
      <c r="L18" s="108"/>
      <c r="S18" s="34"/>
      <c r="T18" s="34"/>
      <c r="U18" s="34"/>
      <c r="V18" s="34"/>
      <c r="W18" s="34"/>
      <c r="X18" s="34"/>
      <c r="Y18" s="34"/>
      <c r="Z18" s="34"/>
      <c r="AA18" s="34"/>
      <c r="AB18" s="34"/>
      <c r="AC18" s="34"/>
      <c r="AD18" s="34"/>
      <c r="AE18" s="34"/>
    </row>
    <row r="19" spans="1:31" s="1" customFormat="1" ht="6.95" customHeight="1">
      <c r="A19" s="34"/>
      <c r="B19" s="39"/>
      <c r="C19" s="34"/>
      <c r="D19" s="34"/>
      <c r="E19" s="34"/>
      <c r="F19" s="34"/>
      <c r="G19" s="34"/>
      <c r="H19" s="34"/>
      <c r="I19" s="107"/>
      <c r="J19" s="34"/>
      <c r="K19" s="34"/>
      <c r="L19" s="108"/>
      <c r="S19" s="34"/>
      <c r="T19" s="34"/>
      <c r="U19" s="34"/>
      <c r="V19" s="34"/>
      <c r="W19" s="34"/>
      <c r="X19" s="34"/>
      <c r="Y19" s="34"/>
      <c r="Z19" s="34"/>
      <c r="AA19" s="34"/>
      <c r="AB19" s="34"/>
      <c r="AC19" s="34"/>
      <c r="AD19" s="34"/>
      <c r="AE19" s="34"/>
    </row>
    <row r="20" spans="1:31" s="1" customFormat="1" ht="12" customHeight="1">
      <c r="A20" s="34"/>
      <c r="B20" s="39"/>
      <c r="C20" s="34"/>
      <c r="D20" s="106" t="s">
        <v>38</v>
      </c>
      <c r="E20" s="34"/>
      <c r="F20" s="34"/>
      <c r="G20" s="34"/>
      <c r="H20" s="34"/>
      <c r="I20" s="110" t="s">
        <v>33</v>
      </c>
      <c r="J20" s="109" t="s">
        <v>26</v>
      </c>
      <c r="K20" s="34"/>
      <c r="L20" s="108"/>
      <c r="S20" s="34"/>
      <c r="T20" s="34"/>
      <c r="U20" s="34"/>
      <c r="V20" s="34"/>
      <c r="W20" s="34"/>
      <c r="X20" s="34"/>
      <c r="Y20" s="34"/>
      <c r="Z20" s="34"/>
      <c r="AA20" s="34"/>
      <c r="AB20" s="34"/>
      <c r="AC20" s="34"/>
      <c r="AD20" s="34"/>
      <c r="AE20" s="34"/>
    </row>
    <row r="21" spans="1:31" s="1" customFormat="1" ht="18" customHeight="1">
      <c r="A21" s="34"/>
      <c r="B21" s="39"/>
      <c r="C21" s="34"/>
      <c r="D21" s="34"/>
      <c r="E21" s="109" t="s">
        <v>39</v>
      </c>
      <c r="F21" s="34"/>
      <c r="G21" s="34"/>
      <c r="H21" s="34"/>
      <c r="I21" s="110" t="s">
        <v>35</v>
      </c>
      <c r="J21" s="109" t="s">
        <v>26</v>
      </c>
      <c r="K21" s="34"/>
      <c r="L21" s="108"/>
      <c r="S21" s="34"/>
      <c r="T21" s="34"/>
      <c r="U21" s="34"/>
      <c r="V21" s="34"/>
      <c r="W21" s="34"/>
      <c r="X21" s="34"/>
      <c r="Y21" s="34"/>
      <c r="Z21" s="34"/>
      <c r="AA21" s="34"/>
      <c r="AB21" s="34"/>
      <c r="AC21" s="34"/>
      <c r="AD21" s="34"/>
      <c r="AE21" s="34"/>
    </row>
    <row r="22" spans="1:31" s="1" customFormat="1" ht="6.95" customHeight="1">
      <c r="A22" s="34"/>
      <c r="B22" s="39"/>
      <c r="C22" s="34"/>
      <c r="D22" s="34"/>
      <c r="E22" s="34"/>
      <c r="F22" s="34"/>
      <c r="G22" s="34"/>
      <c r="H22" s="34"/>
      <c r="I22" s="107"/>
      <c r="J22" s="34"/>
      <c r="K22" s="34"/>
      <c r="L22" s="108"/>
      <c r="S22" s="34"/>
      <c r="T22" s="34"/>
      <c r="U22" s="34"/>
      <c r="V22" s="34"/>
      <c r="W22" s="34"/>
      <c r="X22" s="34"/>
      <c r="Y22" s="34"/>
      <c r="Z22" s="34"/>
      <c r="AA22" s="34"/>
      <c r="AB22" s="34"/>
      <c r="AC22" s="34"/>
      <c r="AD22" s="34"/>
      <c r="AE22" s="34"/>
    </row>
    <row r="23" spans="1:31" s="1" customFormat="1" ht="12" customHeight="1">
      <c r="A23" s="34"/>
      <c r="B23" s="39"/>
      <c r="C23" s="34"/>
      <c r="D23" s="106" t="s">
        <v>41</v>
      </c>
      <c r="E23" s="34"/>
      <c r="F23" s="34"/>
      <c r="G23" s="34"/>
      <c r="H23" s="34"/>
      <c r="I23" s="110" t="s">
        <v>33</v>
      </c>
      <c r="J23" s="109" t="str">
        <f>IF('Rekapitulace stavby'!AN19="","",'Rekapitulace stavby'!AN19)</f>
        <v/>
      </c>
      <c r="K23" s="34"/>
      <c r="L23" s="108"/>
      <c r="S23" s="34"/>
      <c r="T23" s="34"/>
      <c r="U23" s="34"/>
      <c r="V23" s="34"/>
      <c r="W23" s="34"/>
      <c r="X23" s="34"/>
      <c r="Y23" s="34"/>
      <c r="Z23" s="34"/>
      <c r="AA23" s="34"/>
      <c r="AB23" s="34"/>
      <c r="AC23" s="34"/>
      <c r="AD23" s="34"/>
      <c r="AE23" s="34"/>
    </row>
    <row r="24" spans="1:31" s="1" customFormat="1" ht="18" customHeight="1">
      <c r="A24" s="34"/>
      <c r="B24" s="39"/>
      <c r="C24" s="34"/>
      <c r="D24" s="34"/>
      <c r="E24" s="109" t="str">
        <f>IF('Rekapitulace stavby'!E20="","",'Rekapitulace stavby'!E20)</f>
        <v xml:space="preserve"> </v>
      </c>
      <c r="F24" s="34"/>
      <c r="G24" s="34"/>
      <c r="H24" s="34"/>
      <c r="I24" s="110" t="s">
        <v>35</v>
      </c>
      <c r="J24" s="109" t="str">
        <f>IF('Rekapitulace stavby'!AN20="","",'Rekapitulace stavby'!AN20)</f>
        <v/>
      </c>
      <c r="K24" s="34"/>
      <c r="L24" s="108"/>
      <c r="S24" s="34"/>
      <c r="T24" s="34"/>
      <c r="U24" s="34"/>
      <c r="V24" s="34"/>
      <c r="W24" s="34"/>
      <c r="X24" s="34"/>
      <c r="Y24" s="34"/>
      <c r="Z24" s="34"/>
      <c r="AA24" s="34"/>
      <c r="AB24" s="34"/>
      <c r="AC24" s="34"/>
      <c r="AD24" s="34"/>
      <c r="AE24" s="34"/>
    </row>
    <row r="25" spans="1:31" s="1" customFormat="1" ht="6.95" customHeight="1">
      <c r="A25" s="34"/>
      <c r="B25" s="39"/>
      <c r="C25" s="34"/>
      <c r="D25" s="34"/>
      <c r="E25" s="34"/>
      <c r="F25" s="34"/>
      <c r="G25" s="34"/>
      <c r="H25" s="34"/>
      <c r="I25" s="107"/>
      <c r="J25" s="34"/>
      <c r="K25" s="34"/>
      <c r="L25" s="108"/>
      <c r="S25" s="34"/>
      <c r="T25" s="34"/>
      <c r="U25" s="34"/>
      <c r="V25" s="34"/>
      <c r="W25" s="34"/>
      <c r="X25" s="34"/>
      <c r="Y25" s="34"/>
      <c r="Z25" s="34"/>
      <c r="AA25" s="34"/>
      <c r="AB25" s="34"/>
      <c r="AC25" s="34"/>
      <c r="AD25" s="34"/>
      <c r="AE25" s="34"/>
    </row>
    <row r="26" spans="1:31" s="1" customFormat="1" ht="12" customHeight="1">
      <c r="A26" s="34"/>
      <c r="B26" s="39"/>
      <c r="C26" s="34"/>
      <c r="D26" s="106" t="s">
        <v>42</v>
      </c>
      <c r="E26" s="34"/>
      <c r="F26" s="34"/>
      <c r="G26" s="34"/>
      <c r="H26" s="34"/>
      <c r="I26" s="107"/>
      <c r="J26" s="34"/>
      <c r="K26" s="34"/>
      <c r="L26" s="108"/>
      <c r="S26" s="34"/>
      <c r="T26" s="34"/>
      <c r="U26" s="34"/>
      <c r="V26" s="34"/>
      <c r="W26" s="34"/>
      <c r="X26" s="34"/>
      <c r="Y26" s="34"/>
      <c r="Z26" s="34"/>
      <c r="AA26" s="34"/>
      <c r="AB26" s="34"/>
      <c r="AC26" s="34"/>
      <c r="AD26" s="34"/>
      <c r="AE26" s="34"/>
    </row>
    <row r="27" spans="1:31" s="7" customFormat="1" ht="96" customHeight="1">
      <c r="A27" s="112"/>
      <c r="B27" s="113"/>
      <c r="C27" s="112"/>
      <c r="D27" s="112"/>
      <c r="E27" s="377" t="s">
        <v>102</v>
      </c>
      <c r="F27" s="377"/>
      <c r="G27" s="377"/>
      <c r="H27" s="377"/>
      <c r="I27" s="114"/>
      <c r="J27" s="112"/>
      <c r="K27" s="112"/>
      <c r="L27" s="115"/>
      <c r="S27" s="112"/>
      <c r="T27" s="112"/>
      <c r="U27" s="112"/>
      <c r="V27" s="112"/>
      <c r="W27" s="112"/>
      <c r="X27" s="112"/>
      <c r="Y27" s="112"/>
      <c r="Z27" s="112"/>
      <c r="AA27" s="112"/>
      <c r="AB27" s="112"/>
      <c r="AC27" s="112"/>
      <c r="AD27" s="112"/>
      <c r="AE27" s="112"/>
    </row>
    <row r="28" spans="1:31" s="1" customFormat="1" ht="6.95" customHeight="1">
      <c r="A28" s="34"/>
      <c r="B28" s="39"/>
      <c r="C28" s="34"/>
      <c r="D28" s="34"/>
      <c r="E28" s="34"/>
      <c r="F28" s="34"/>
      <c r="G28" s="34"/>
      <c r="H28" s="34"/>
      <c r="I28" s="107"/>
      <c r="J28" s="34"/>
      <c r="K28" s="34"/>
      <c r="L28" s="108"/>
      <c r="S28" s="34"/>
      <c r="T28" s="34"/>
      <c r="U28" s="34"/>
      <c r="V28" s="34"/>
      <c r="W28" s="34"/>
      <c r="X28" s="34"/>
      <c r="Y28" s="34"/>
      <c r="Z28" s="34"/>
      <c r="AA28" s="34"/>
      <c r="AB28" s="34"/>
      <c r="AC28" s="34"/>
      <c r="AD28" s="34"/>
      <c r="AE28" s="34"/>
    </row>
    <row r="29" spans="1:31" s="1" customFormat="1" ht="6.95" customHeight="1">
      <c r="A29" s="34"/>
      <c r="B29" s="39"/>
      <c r="C29" s="34"/>
      <c r="D29" s="116"/>
      <c r="E29" s="116"/>
      <c r="F29" s="116"/>
      <c r="G29" s="116"/>
      <c r="H29" s="116"/>
      <c r="I29" s="117"/>
      <c r="J29" s="116"/>
      <c r="K29" s="116"/>
      <c r="L29" s="108"/>
      <c r="S29" s="34"/>
      <c r="T29" s="34"/>
      <c r="U29" s="34"/>
      <c r="V29" s="34"/>
      <c r="W29" s="34"/>
      <c r="X29" s="34"/>
      <c r="Y29" s="34"/>
      <c r="Z29" s="34"/>
      <c r="AA29" s="34"/>
      <c r="AB29" s="34"/>
      <c r="AC29" s="34"/>
      <c r="AD29" s="34"/>
      <c r="AE29" s="34"/>
    </row>
    <row r="30" spans="1:31" s="1" customFormat="1" ht="25.35" customHeight="1">
      <c r="A30" s="34"/>
      <c r="B30" s="39"/>
      <c r="C30" s="34"/>
      <c r="D30" s="118" t="s">
        <v>44</v>
      </c>
      <c r="E30" s="34"/>
      <c r="F30" s="34"/>
      <c r="G30" s="34"/>
      <c r="H30" s="34"/>
      <c r="I30" s="107"/>
      <c r="J30" s="119">
        <f>ROUND(J95,2)</f>
        <v>0</v>
      </c>
      <c r="K30" s="34"/>
      <c r="L30" s="108"/>
      <c r="S30" s="34"/>
      <c r="T30" s="34"/>
      <c r="U30" s="34"/>
      <c r="V30" s="34"/>
      <c r="W30" s="34"/>
      <c r="X30" s="34"/>
      <c r="Y30" s="34"/>
      <c r="Z30" s="34"/>
      <c r="AA30" s="34"/>
      <c r="AB30" s="34"/>
      <c r="AC30" s="34"/>
      <c r="AD30" s="34"/>
      <c r="AE30" s="34"/>
    </row>
    <row r="31" spans="1:31" s="1" customFormat="1" ht="6.95" customHeight="1">
      <c r="A31" s="34"/>
      <c r="B31" s="39"/>
      <c r="C31" s="34"/>
      <c r="D31" s="116"/>
      <c r="E31" s="116"/>
      <c r="F31" s="116"/>
      <c r="G31" s="116"/>
      <c r="H31" s="116"/>
      <c r="I31" s="117"/>
      <c r="J31" s="116"/>
      <c r="K31" s="116"/>
      <c r="L31" s="108"/>
      <c r="S31" s="34"/>
      <c r="T31" s="34"/>
      <c r="U31" s="34"/>
      <c r="V31" s="34"/>
      <c r="W31" s="34"/>
      <c r="X31" s="34"/>
      <c r="Y31" s="34"/>
      <c r="Z31" s="34"/>
      <c r="AA31" s="34"/>
      <c r="AB31" s="34"/>
      <c r="AC31" s="34"/>
      <c r="AD31" s="34"/>
      <c r="AE31" s="34"/>
    </row>
    <row r="32" spans="1:31" s="1" customFormat="1" ht="14.45" customHeight="1">
      <c r="A32" s="34"/>
      <c r="B32" s="39"/>
      <c r="C32" s="34"/>
      <c r="D32" s="34"/>
      <c r="E32" s="34"/>
      <c r="F32" s="120" t="s">
        <v>46</v>
      </c>
      <c r="G32" s="34"/>
      <c r="H32" s="34"/>
      <c r="I32" s="121" t="s">
        <v>45</v>
      </c>
      <c r="J32" s="120" t="s">
        <v>47</v>
      </c>
      <c r="K32" s="34"/>
      <c r="L32" s="108"/>
      <c r="S32" s="34"/>
      <c r="T32" s="34"/>
      <c r="U32" s="34"/>
      <c r="V32" s="34"/>
      <c r="W32" s="34"/>
      <c r="X32" s="34"/>
      <c r="Y32" s="34"/>
      <c r="Z32" s="34"/>
      <c r="AA32" s="34"/>
      <c r="AB32" s="34"/>
      <c r="AC32" s="34"/>
      <c r="AD32" s="34"/>
      <c r="AE32" s="34"/>
    </row>
    <row r="33" spans="1:31" s="1" customFormat="1" ht="14.45" customHeight="1">
      <c r="A33" s="34"/>
      <c r="B33" s="39"/>
      <c r="C33" s="34"/>
      <c r="D33" s="122" t="s">
        <v>48</v>
      </c>
      <c r="E33" s="106" t="s">
        <v>49</v>
      </c>
      <c r="F33" s="123">
        <f>ROUND((SUM(BE95:BE259)),2)</f>
        <v>0</v>
      </c>
      <c r="G33" s="34"/>
      <c r="H33" s="34"/>
      <c r="I33" s="124">
        <v>0.21</v>
      </c>
      <c r="J33" s="123">
        <f>ROUND(((SUM(BE95:BE259))*I33),2)</f>
        <v>0</v>
      </c>
      <c r="K33" s="34"/>
      <c r="L33" s="108"/>
      <c r="S33" s="34"/>
      <c r="T33" s="34"/>
      <c r="U33" s="34"/>
      <c r="V33" s="34"/>
      <c r="W33" s="34"/>
      <c r="X33" s="34"/>
      <c r="Y33" s="34"/>
      <c r="Z33" s="34"/>
      <c r="AA33" s="34"/>
      <c r="AB33" s="34"/>
      <c r="AC33" s="34"/>
      <c r="AD33" s="34"/>
      <c r="AE33" s="34"/>
    </row>
    <row r="34" spans="1:31" s="1" customFormat="1" ht="14.45" customHeight="1">
      <c r="A34" s="34"/>
      <c r="B34" s="39"/>
      <c r="C34" s="34"/>
      <c r="D34" s="34"/>
      <c r="E34" s="106" t="s">
        <v>50</v>
      </c>
      <c r="F34" s="123">
        <f>ROUND((SUM(BF95:BF259)),2)</f>
        <v>0</v>
      </c>
      <c r="G34" s="34"/>
      <c r="H34" s="34"/>
      <c r="I34" s="124">
        <v>0.15</v>
      </c>
      <c r="J34" s="123">
        <f>ROUND(((SUM(BF95:BF259))*I34),2)</f>
        <v>0</v>
      </c>
      <c r="K34" s="34"/>
      <c r="L34" s="108"/>
      <c r="S34" s="34"/>
      <c r="T34" s="34"/>
      <c r="U34" s="34"/>
      <c r="V34" s="34"/>
      <c r="W34" s="34"/>
      <c r="X34" s="34"/>
      <c r="Y34" s="34"/>
      <c r="Z34" s="34"/>
      <c r="AA34" s="34"/>
      <c r="AB34" s="34"/>
      <c r="AC34" s="34"/>
      <c r="AD34" s="34"/>
      <c r="AE34" s="34"/>
    </row>
    <row r="35" spans="1:31" s="1" customFormat="1" ht="14.45" customHeight="1" hidden="1">
      <c r="A35" s="34"/>
      <c r="B35" s="39"/>
      <c r="C35" s="34"/>
      <c r="D35" s="34"/>
      <c r="E35" s="106" t="s">
        <v>51</v>
      </c>
      <c r="F35" s="123">
        <f>ROUND((SUM(BG95:BG259)),2)</f>
        <v>0</v>
      </c>
      <c r="G35" s="34"/>
      <c r="H35" s="34"/>
      <c r="I35" s="124">
        <v>0.21</v>
      </c>
      <c r="J35" s="123">
        <f>0</f>
        <v>0</v>
      </c>
      <c r="K35" s="34"/>
      <c r="L35" s="108"/>
      <c r="S35" s="34"/>
      <c r="T35" s="34"/>
      <c r="U35" s="34"/>
      <c r="V35" s="34"/>
      <c r="W35" s="34"/>
      <c r="X35" s="34"/>
      <c r="Y35" s="34"/>
      <c r="Z35" s="34"/>
      <c r="AA35" s="34"/>
      <c r="AB35" s="34"/>
      <c r="AC35" s="34"/>
      <c r="AD35" s="34"/>
      <c r="AE35" s="34"/>
    </row>
    <row r="36" spans="1:31" s="1" customFormat="1" ht="14.45" customHeight="1" hidden="1">
      <c r="A36" s="34"/>
      <c r="B36" s="39"/>
      <c r="C36" s="34"/>
      <c r="D36" s="34"/>
      <c r="E36" s="106" t="s">
        <v>52</v>
      </c>
      <c r="F36" s="123">
        <f>ROUND((SUM(BH95:BH259)),2)</f>
        <v>0</v>
      </c>
      <c r="G36" s="34"/>
      <c r="H36" s="34"/>
      <c r="I36" s="124">
        <v>0.15</v>
      </c>
      <c r="J36" s="123">
        <f>0</f>
        <v>0</v>
      </c>
      <c r="K36" s="34"/>
      <c r="L36" s="108"/>
      <c r="S36" s="34"/>
      <c r="T36" s="34"/>
      <c r="U36" s="34"/>
      <c r="V36" s="34"/>
      <c r="W36" s="34"/>
      <c r="X36" s="34"/>
      <c r="Y36" s="34"/>
      <c r="Z36" s="34"/>
      <c r="AA36" s="34"/>
      <c r="AB36" s="34"/>
      <c r="AC36" s="34"/>
      <c r="AD36" s="34"/>
      <c r="AE36" s="34"/>
    </row>
    <row r="37" spans="1:31" s="1" customFormat="1" ht="14.45" customHeight="1" hidden="1">
      <c r="A37" s="34"/>
      <c r="B37" s="39"/>
      <c r="C37" s="34"/>
      <c r="D37" s="34"/>
      <c r="E37" s="106" t="s">
        <v>53</v>
      </c>
      <c r="F37" s="123">
        <f>ROUND((SUM(BI95:BI259)),2)</f>
        <v>0</v>
      </c>
      <c r="G37" s="34"/>
      <c r="H37" s="34"/>
      <c r="I37" s="124">
        <v>0</v>
      </c>
      <c r="J37" s="123">
        <f>0</f>
        <v>0</v>
      </c>
      <c r="K37" s="34"/>
      <c r="L37" s="108"/>
      <c r="S37" s="34"/>
      <c r="T37" s="34"/>
      <c r="U37" s="34"/>
      <c r="V37" s="34"/>
      <c r="W37" s="34"/>
      <c r="X37" s="34"/>
      <c r="Y37" s="34"/>
      <c r="Z37" s="34"/>
      <c r="AA37" s="34"/>
      <c r="AB37" s="34"/>
      <c r="AC37" s="34"/>
      <c r="AD37" s="34"/>
      <c r="AE37" s="34"/>
    </row>
    <row r="38" spans="1:31" s="1" customFormat="1" ht="6.95" customHeight="1">
      <c r="A38" s="34"/>
      <c r="B38" s="39"/>
      <c r="C38" s="34"/>
      <c r="D38" s="34"/>
      <c r="E38" s="34"/>
      <c r="F38" s="34"/>
      <c r="G38" s="34"/>
      <c r="H38" s="34"/>
      <c r="I38" s="107"/>
      <c r="J38" s="34"/>
      <c r="K38" s="34"/>
      <c r="L38" s="108"/>
      <c r="S38" s="34"/>
      <c r="T38" s="34"/>
      <c r="U38" s="34"/>
      <c r="V38" s="34"/>
      <c r="W38" s="34"/>
      <c r="X38" s="34"/>
      <c r="Y38" s="34"/>
      <c r="Z38" s="34"/>
      <c r="AA38" s="34"/>
      <c r="AB38" s="34"/>
      <c r="AC38" s="34"/>
      <c r="AD38" s="34"/>
      <c r="AE38" s="34"/>
    </row>
    <row r="39" spans="1:31" s="1" customFormat="1" ht="25.35" customHeight="1">
      <c r="A39" s="34"/>
      <c r="B39" s="39"/>
      <c r="C39" s="125"/>
      <c r="D39" s="126" t="s">
        <v>54</v>
      </c>
      <c r="E39" s="127"/>
      <c r="F39" s="127"/>
      <c r="G39" s="128" t="s">
        <v>55</v>
      </c>
      <c r="H39" s="129" t="s">
        <v>56</v>
      </c>
      <c r="I39" s="130"/>
      <c r="J39" s="131">
        <f>SUM(J30:J37)</f>
        <v>0</v>
      </c>
      <c r="K39" s="132"/>
      <c r="L39" s="108"/>
      <c r="S39" s="34"/>
      <c r="T39" s="34"/>
      <c r="U39" s="34"/>
      <c r="V39" s="34"/>
      <c r="W39" s="34"/>
      <c r="X39" s="34"/>
      <c r="Y39" s="34"/>
      <c r="Z39" s="34"/>
      <c r="AA39" s="34"/>
      <c r="AB39" s="34"/>
      <c r="AC39" s="34"/>
      <c r="AD39" s="34"/>
      <c r="AE39" s="34"/>
    </row>
    <row r="40" spans="1:31" s="1" customFormat="1" ht="14.45" customHeight="1">
      <c r="A40" s="34"/>
      <c r="B40" s="133"/>
      <c r="C40" s="134"/>
      <c r="D40" s="134"/>
      <c r="E40" s="134"/>
      <c r="F40" s="134"/>
      <c r="G40" s="134"/>
      <c r="H40" s="134"/>
      <c r="I40" s="135"/>
      <c r="J40" s="134"/>
      <c r="K40" s="134"/>
      <c r="L40" s="108"/>
      <c r="S40" s="34"/>
      <c r="T40" s="34"/>
      <c r="U40" s="34"/>
      <c r="V40" s="34"/>
      <c r="W40" s="34"/>
      <c r="X40" s="34"/>
      <c r="Y40" s="34"/>
      <c r="Z40" s="34"/>
      <c r="AA40" s="34"/>
      <c r="AB40" s="34"/>
      <c r="AC40" s="34"/>
      <c r="AD40" s="34"/>
      <c r="AE40" s="34"/>
    </row>
    <row r="44" spans="1:31" s="1" customFormat="1" ht="6.95" customHeight="1">
      <c r="A44" s="34"/>
      <c r="B44" s="136"/>
      <c r="C44" s="137"/>
      <c r="D44" s="137"/>
      <c r="E44" s="137"/>
      <c r="F44" s="137"/>
      <c r="G44" s="137"/>
      <c r="H44" s="137"/>
      <c r="I44" s="138"/>
      <c r="J44" s="137"/>
      <c r="K44" s="137"/>
      <c r="L44" s="108"/>
      <c r="S44" s="34"/>
      <c r="T44" s="34"/>
      <c r="U44" s="34"/>
      <c r="V44" s="34"/>
      <c r="W44" s="34"/>
      <c r="X44" s="34"/>
      <c r="Y44" s="34"/>
      <c r="Z44" s="34"/>
      <c r="AA44" s="34"/>
      <c r="AB44" s="34"/>
      <c r="AC44" s="34"/>
      <c r="AD44" s="34"/>
      <c r="AE44" s="34"/>
    </row>
    <row r="45" spans="1:31" s="1" customFormat="1" ht="24.95" customHeight="1">
      <c r="A45" s="34"/>
      <c r="B45" s="35"/>
      <c r="C45" s="23" t="s">
        <v>103</v>
      </c>
      <c r="D45" s="36"/>
      <c r="E45" s="36"/>
      <c r="F45" s="36"/>
      <c r="G45" s="36"/>
      <c r="H45" s="36"/>
      <c r="I45" s="107"/>
      <c r="J45" s="36"/>
      <c r="K45" s="36"/>
      <c r="L45" s="108"/>
      <c r="S45" s="34"/>
      <c r="T45" s="34"/>
      <c r="U45" s="34"/>
      <c r="V45" s="34"/>
      <c r="W45" s="34"/>
      <c r="X45" s="34"/>
      <c r="Y45" s="34"/>
      <c r="Z45" s="34"/>
      <c r="AA45" s="34"/>
      <c r="AB45" s="34"/>
      <c r="AC45" s="34"/>
      <c r="AD45" s="34"/>
      <c r="AE45" s="34"/>
    </row>
    <row r="46" spans="1:31" s="1" customFormat="1" ht="6.95" customHeight="1">
      <c r="A46" s="34"/>
      <c r="B46" s="35"/>
      <c r="C46" s="36"/>
      <c r="D46" s="36"/>
      <c r="E46" s="36"/>
      <c r="F46" s="36"/>
      <c r="G46" s="36"/>
      <c r="H46" s="36"/>
      <c r="I46" s="107"/>
      <c r="J46" s="36"/>
      <c r="K46" s="36"/>
      <c r="L46" s="108"/>
      <c r="S46" s="34"/>
      <c r="T46" s="34"/>
      <c r="U46" s="34"/>
      <c r="V46" s="34"/>
      <c r="W46" s="34"/>
      <c r="X46" s="34"/>
      <c r="Y46" s="34"/>
      <c r="Z46" s="34"/>
      <c r="AA46" s="34"/>
      <c r="AB46" s="34"/>
      <c r="AC46" s="34"/>
      <c r="AD46" s="34"/>
      <c r="AE46" s="34"/>
    </row>
    <row r="47" spans="1:31" s="1" customFormat="1" ht="12" customHeight="1">
      <c r="A47" s="34"/>
      <c r="B47" s="35"/>
      <c r="C47" s="29" t="s">
        <v>23</v>
      </c>
      <c r="D47" s="36"/>
      <c r="E47" s="36"/>
      <c r="F47" s="36"/>
      <c r="G47" s="36"/>
      <c r="H47" s="36"/>
      <c r="I47" s="107"/>
      <c r="J47" s="36"/>
      <c r="K47" s="36"/>
      <c r="L47" s="108"/>
      <c r="S47" s="34"/>
      <c r="T47" s="34"/>
      <c r="U47" s="34"/>
      <c r="V47" s="34"/>
      <c r="W47" s="34"/>
      <c r="X47" s="34"/>
      <c r="Y47" s="34"/>
      <c r="Z47" s="34"/>
      <c r="AA47" s="34"/>
      <c r="AB47" s="34"/>
      <c r="AC47" s="34"/>
      <c r="AD47" s="34"/>
      <c r="AE47" s="34"/>
    </row>
    <row r="48" spans="1:31" s="1" customFormat="1" ht="24" customHeight="1">
      <c r="A48" s="34"/>
      <c r="B48" s="35"/>
      <c r="C48" s="36"/>
      <c r="D48" s="36"/>
      <c r="E48" s="369" t="str">
        <f>E7</f>
        <v>VÝKAZ VÝMĚR- Vytvoření infrastruktury pro Centrum e-learningu</v>
      </c>
      <c r="F48" s="370"/>
      <c r="G48" s="370"/>
      <c r="H48" s="370"/>
      <c r="I48" s="107"/>
      <c r="J48" s="36"/>
      <c r="K48" s="36"/>
      <c r="L48" s="108"/>
      <c r="S48" s="34"/>
      <c r="T48" s="34"/>
      <c r="U48" s="34"/>
      <c r="V48" s="34"/>
      <c r="W48" s="34"/>
      <c r="X48" s="34"/>
      <c r="Y48" s="34"/>
      <c r="Z48" s="34"/>
      <c r="AA48" s="34"/>
      <c r="AB48" s="34"/>
      <c r="AC48" s="34"/>
      <c r="AD48" s="34"/>
      <c r="AE48" s="34"/>
    </row>
    <row r="49" spans="1:31" s="1" customFormat="1" ht="12" customHeight="1">
      <c r="A49" s="34"/>
      <c r="B49" s="35"/>
      <c r="C49" s="29" t="s">
        <v>100</v>
      </c>
      <c r="D49" s="36"/>
      <c r="E49" s="36"/>
      <c r="F49" s="36"/>
      <c r="G49" s="36"/>
      <c r="H49" s="36"/>
      <c r="I49" s="107"/>
      <c r="J49" s="36"/>
      <c r="K49" s="36"/>
      <c r="L49" s="108"/>
      <c r="S49" s="34"/>
      <c r="T49" s="34"/>
      <c r="U49" s="34"/>
      <c r="V49" s="34"/>
      <c r="W49" s="34"/>
      <c r="X49" s="34"/>
      <c r="Y49" s="34"/>
      <c r="Z49" s="34"/>
      <c r="AA49" s="34"/>
      <c r="AB49" s="34"/>
      <c r="AC49" s="34"/>
      <c r="AD49" s="34"/>
      <c r="AE49" s="34"/>
    </row>
    <row r="50" spans="1:31" s="1" customFormat="1" ht="14.45" customHeight="1">
      <c r="A50" s="34"/>
      <c r="B50" s="35"/>
      <c r="C50" s="36"/>
      <c r="D50" s="36"/>
      <c r="E50" s="340" t="str">
        <f>E9</f>
        <v>1 - Stavební část</v>
      </c>
      <c r="F50" s="368"/>
      <c r="G50" s="368"/>
      <c r="H50" s="368"/>
      <c r="I50" s="107"/>
      <c r="J50" s="36"/>
      <c r="K50" s="36"/>
      <c r="L50" s="108"/>
      <c r="S50" s="34"/>
      <c r="T50" s="34"/>
      <c r="U50" s="34"/>
      <c r="V50" s="34"/>
      <c r="W50" s="34"/>
      <c r="X50" s="34"/>
      <c r="Y50" s="34"/>
      <c r="Z50" s="34"/>
      <c r="AA50" s="34"/>
      <c r="AB50" s="34"/>
      <c r="AC50" s="34"/>
      <c r="AD50" s="34"/>
      <c r="AE50" s="34"/>
    </row>
    <row r="51" spans="1:31" s="1" customFormat="1" ht="6.95" customHeight="1">
      <c r="A51" s="34"/>
      <c r="B51" s="35"/>
      <c r="C51" s="36"/>
      <c r="D51" s="36"/>
      <c r="E51" s="36"/>
      <c r="F51" s="36"/>
      <c r="G51" s="36"/>
      <c r="H51" s="36"/>
      <c r="I51" s="107"/>
      <c r="J51" s="36"/>
      <c r="K51" s="36"/>
      <c r="L51" s="108"/>
      <c r="S51" s="34"/>
      <c r="T51" s="34"/>
      <c r="U51" s="34"/>
      <c r="V51" s="34"/>
      <c r="W51" s="34"/>
      <c r="X51" s="34"/>
      <c r="Y51" s="34"/>
      <c r="Z51" s="34"/>
      <c r="AA51" s="34"/>
      <c r="AB51" s="34"/>
      <c r="AC51" s="34"/>
      <c r="AD51" s="34"/>
      <c r="AE51" s="34"/>
    </row>
    <row r="52" spans="1:31" s="1" customFormat="1" ht="12" customHeight="1">
      <c r="A52" s="34"/>
      <c r="B52" s="35"/>
      <c r="C52" s="29" t="s">
        <v>28</v>
      </c>
      <c r="D52" s="36"/>
      <c r="E52" s="36"/>
      <c r="F52" s="27" t="str">
        <f>F12</f>
        <v xml:space="preserve"> </v>
      </c>
      <c r="G52" s="36"/>
      <c r="H52" s="36"/>
      <c r="I52" s="110" t="s">
        <v>30</v>
      </c>
      <c r="J52" s="59" t="str">
        <f>IF(J12="","",J12)</f>
        <v>14. 1. 2019</v>
      </c>
      <c r="K52" s="36"/>
      <c r="L52" s="108"/>
      <c r="S52" s="34"/>
      <c r="T52" s="34"/>
      <c r="U52" s="34"/>
      <c r="V52" s="34"/>
      <c r="W52" s="34"/>
      <c r="X52" s="34"/>
      <c r="Y52" s="34"/>
      <c r="Z52" s="34"/>
      <c r="AA52" s="34"/>
      <c r="AB52" s="34"/>
      <c r="AC52" s="34"/>
      <c r="AD52" s="34"/>
      <c r="AE52" s="34"/>
    </row>
    <row r="53" spans="1:31" s="1" customFormat="1" ht="6.95" customHeight="1">
      <c r="A53" s="34"/>
      <c r="B53" s="35"/>
      <c r="C53" s="36"/>
      <c r="D53" s="36"/>
      <c r="E53" s="36"/>
      <c r="F53" s="36"/>
      <c r="G53" s="36"/>
      <c r="H53" s="36"/>
      <c r="I53" s="107"/>
      <c r="J53" s="36"/>
      <c r="K53" s="36"/>
      <c r="L53" s="108"/>
      <c r="S53" s="34"/>
      <c r="T53" s="34"/>
      <c r="U53" s="34"/>
      <c r="V53" s="34"/>
      <c r="W53" s="34"/>
      <c r="X53" s="34"/>
      <c r="Y53" s="34"/>
      <c r="Z53" s="34"/>
      <c r="AA53" s="34"/>
      <c r="AB53" s="34"/>
      <c r="AC53" s="34"/>
      <c r="AD53" s="34"/>
      <c r="AE53" s="34"/>
    </row>
    <row r="54" spans="1:31" s="1" customFormat="1" ht="15.6" customHeight="1">
      <c r="A54" s="34"/>
      <c r="B54" s="35"/>
      <c r="C54" s="29" t="s">
        <v>32</v>
      </c>
      <c r="D54" s="36"/>
      <c r="E54" s="36"/>
      <c r="F54" s="27" t="str">
        <f>E15</f>
        <v>Univerzita Karlova - Ústřední knihovna</v>
      </c>
      <c r="G54" s="36"/>
      <c r="H54" s="36"/>
      <c r="I54" s="110" t="s">
        <v>38</v>
      </c>
      <c r="J54" s="32" t="str">
        <f>E21</f>
        <v>Revitali s.r.o.</v>
      </c>
      <c r="K54" s="36"/>
      <c r="L54" s="108"/>
      <c r="S54" s="34"/>
      <c r="T54" s="34"/>
      <c r="U54" s="34"/>
      <c r="V54" s="34"/>
      <c r="W54" s="34"/>
      <c r="X54" s="34"/>
      <c r="Y54" s="34"/>
      <c r="Z54" s="34"/>
      <c r="AA54" s="34"/>
      <c r="AB54" s="34"/>
      <c r="AC54" s="34"/>
      <c r="AD54" s="34"/>
      <c r="AE54" s="34"/>
    </row>
    <row r="55" spans="1:31" s="1" customFormat="1" ht="15.6" customHeight="1">
      <c r="A55" s="34"/>
      <c r="B55" s="35"/>
      <c r="C55" s="29" t="s">
        <v>36</v>
      </c>
      <c r="D55" s="36"/>
      <c r="E55" s="36"/>
      <c r="F55" s="27" t="str">
        <f>IF(E18="","",E18)</f>
        <v>Vyplň údaj</v>
      </c>
      <c r="G55" s="36"/>
      <c r="H55" s="36"/>
      <c r="I55" s="110" t="s">
        <v>41</v>
      </c>
      <c r="J55" s="32" t="str">
        <f>E24</f>
        <v xml:space="preserve"> </v>
      </c>
      <c r="K55" s="36"/>
      <c r="L55" s="108"/>
      <c r="S55" s="34"/>
      <c r="T55" s="34"/>
      <c r="U55" s="34"/>
      <c r="V55" s="34"/>
      <c r="W55" s="34"/>
      <c r="X55" s="34"/>
      <c r="Y55" s="34"/>
      <c r="Z55" s="34"/>
      <c r="AA55" s="34"/>
      <c r="AB55" s="34"/>
      <c r="AC55" s="34"/>
      <c r="AD55" s="34"/>
      <c r="AE55" s="34"/>
    </row>
    <row r="56" spans="1:31" s="1" customFormat="1" ht="10.35" customHeight="1">
      <c r="A56" s="34"/>
      <c r="B56" s="35"/>
      <c r="C56" s="36"/>
      <c r="D56" s="36"/>
      <c r="E56" s="36"/>
      <c r="F56" s="36"/>
      <c r="G56" s="36"/>
      <c r="H56" s="36"/>
      <c r="I56" s="107"/>
      <c r="J56" s="36"/>
      <c r="K56" s="36"/>
      <c r="L56" s="108"/>
      <c r="S56" s="34"/>
      <c r="T56" s="34"/>
      <c r="U56" s="34"/>
      <c r="V56" s="34"/>
      <c r="W56" s="34"/>
      <c r="X56" s="34"/>
      <c r="Y56" s="34"/>
      <c r="Z56" s="34"/>
      <c r="AA56" s="34"/>
      <c r="AB56" s="34"/>
      <c r="AC56" s="34"/>
      <c r="AD56" s="34"/>
      <c r="AE56" s="34"/>
    </row>
    <row r="57" spans="1:31" s="1" customFormat="1" ht="29.25" customHeight="1">
      <c r="A57" s="34"/>
      <c r="B57" s="35"/>
      <c r="C57" s="139" t="s">
        <v>104</v>
      </c>
      <c r="D57" s="43"/>
      <c r="E57" s="43"/>
      <c r="F57" s="43"/>
      <c r="G57" s="43"/>
      <c r="H57" s="43"/>
      <c r="I57" s="140"/>
      <c r="J57" s="141" t="s">
        <v>105</v>
      </c>
      <c r="K57" s="43"/>
      <c r="L57" s="108"/>
      <c r="S57" s="34"/>
      <c r="T57" s="34"/>
      <c r="U57" s="34"/>
      <c r="V57" s="34"/>
      <c r="W57" s="34"/>
      <c r="X57" s="34"/>
      <c r="Y57" s="34"/>
      <c r="Z57" s="34"/>
      <c r="AA57" s="34"/>
      <c r="AB57" s="34"/>
      <c r="AC57" s="34"/>
      <c r="AD57" s="34"/>
      <c r="AE57" s="34"/>
    </row>
    <row r="58" spans="1:31" s="1" customFormat="1" ht="10.35" customHeight="1">
      <c r="A58" s="34"/>
      <c r="B58" s="35"/>
      <c r="C58" s="36"/>
      <c r="D58" s="36"/>
      <c r="E58" s="36"/>
      <c r="F58" s="36"/>
      <c r="G58" s="36"/>
      <c r="H58" s="36"/>
      <c r="I58" s="107"/>
      <c r="J58" s="36"/>
      <c r="K58" s="36"/>
      <c r="L58" s="108"/>
      <c r="S58" s="34"/>
      <c r="T58" s="34"/>
      <c r="U58" s="34"/>
      <c r="V58" s="34"/>
      <c r="W58" s="34"/>
      <c r="X58" s="34"/>
      <c r="Y58" s="34"/>
      <c r="Z58" s="34"/>
      <c r="AA58" s="34"/>
      <c r="AB58" s="34"/>
      <c r="AC58" s="34"/>
      <c r="AD58" s="34"/>
      <c r="AE58" s="34"/>
    </row>
    <row r="59" spans="1:47" s="1" customFormat="1" ht="22.9" customHeight="1">
      <c r="A59" s="34"/>
      <c r="B59" s="35"/>
      <c r="C59" s="142" t="s">
        <v>76</v>
      </c>
      <c r="D59" s="36"/>
      <c r="E59" s="36"/>
      <c r="F59" s="36"/>
      <c r="G59" s="36"/>
      <c r="H59" s="36"/>
      <c r="I59" s="107"/>
      <c r="J59" s="76">
        <f>J95</f>
        <v>0</v>
      </c>
      <c r="K59" s="36"/>
      <c r="L59" s="108"/>
      <c r="S59" s="34"/>
      <c r="T59" s="34"/>
      <c r="U59" s="34"/>
      <c r="V59" s="34"/>
      <c r="W59" s="34"/>
      <c r="X59" s="34"/>
      <c r="Y59" s="34"/>
      <c r="Z59" s="34"/>
      <c r="AA59" s="34"/>
      <c r="AB59" s="34"/>
      <c r="AC59" s="34"/>
      <c r="AD59" s="34"/>
      <c r="AE59" s="34"/>
      <c r="AU59" s="17" t="s">
        <v>106</v>
      </c>
    </row>
    <row r="60" spans="2:12" s="8" customFormat="1" ht="24.95" customHeight="1">
      <c r="B60" s="143"/>
      <c r="C60" s="144"/>
      <c r="D60" s="145" t="s">
        <v>107</v>
      </c>
      <c r="E60" s="146"/>
      <c r="F60" s="146"/>
      <c r="G60" s="146"/>
      <c r="H60" s="146"/>
      <c r="I60" s="147"/>
      <c r="J60" s="148">
        <f>J96</f>
        <v>0</v>
      </c>
      <c r="K60" s="144"/>
      <c r="L60" s="149"/>
    </row>
    <row r="61" spans="2:12" s="9" customFormat="1" ht="19.9" customHeight="1">
      <c r="B61" s="150"/>
      <c r="C61" s="151"/>
      <c r="D61" s="152" t="s">
        <v>108</v>
      </c>
      <c r="E61" s="153"/>
      <c r="F61" s="153"/>
      <c r="G61" s="153"/>
      <c r="H61" s="153"/>
      <c r="I61" s="154"/>
      <c r="J61" s="155">
        <f>J97</f>
        <v>0</v>
      </c>
      <c r="K61" s="151"/>
      <c r="L61" s="156"/>
    </row>
    <row r="62" spans="2:12" s="9" customFormat="1" ht="14.85" customHeight="1">
      <c r="B62" s="150"/>
      <c r="C62" s="151"/>
      <c r="D62" s="152" t="s">
        <v>109</v>
      </c>
      <c r="E62" s="153"/>
      <c r="F62" s="153"/>
      <c r="G62" s="153"/>
      <c r="H62" s="153"/>
      <c r="I62" s="154"/>
      <c r="J62" s="155">
        <f>J98</f>
        <v>0</v>
      </c>
      <c r="K62" s="151"/>
      <c r="L62" s="156"/>
    </row>
    <row r="63" spans="2:12" s="9" customFormat="1" ht="19.9" customHeight="1">
      <c r="B63" s="150"/>
      <c r="C63" s="151"/>
      <c r="D63" s="152" t="s">
        <v>110</v>
      </c>
      <c r="E63" s="153"/>
      <c r="F63" s="153"/>
      <c r="G63" s="153"/>
      <c r="H63" s="153"/>
      <c r="I63" s="154"/>
      <c r="J63" s="155">
        <f>J117</f>
        <v>0</v>
      </c>
      <c r="K63" s="151"/>
      <c r="L63" s="156"/>
    </row>
    <row r="64" spans="2:12" s="9" customFormat="1" ht="14.85" customHeight="1">
      <c r="B64" s="150"/>
      <c r="C64" s="151"/>
      <c r="D64" s="152" t="s">
        <v>111</v>
      </c>
      <c r="E64" s="153"/>
      <c r="F64" s="153"/>
      <c r="G64" s="153"/>
      <c r="H64" s="153"/>
      <c r="I64" s="154"/>
      <c r="J64" s="155">
        <f>J118</f>
        <v>0</v>
      </c>
      <c r="K64" s="151"/>
      <c r="L64" s="156"/>
    </row>
    <row r="65" spans="2:12" s="9" customFormat="1" ht="14.85" customHeight="1">
      <c r="B65" s="150"/>
      <c r="C65" s="151"/>
      <c r="D65" s="152" t="s">
        <v>112</v>
      </c>
      <c r="E65" s="153"/>
      <c r="F65" s="153"/>
      <c r="G65" s="153"/>
      <c r="H65" s="153"/>
      <c r="I65" s="154"/>
      <c r="J65" s="155">
        <f>J123</f>
        <v>0</v>
      </c>
      <c r="K65" s="151"/>
      <c r="L65" s="156"/>
    </row>
    <row r="66" spans="2:12" s="9" customFormat="1" ht="19.9" customHeight="1">
      <c r="B66" s="150"/>
      <c r="C66" s="151"/>
      <c r="D66" s="152" t="s">
        <v>113</v>
      </c>
      <c r="E66" s="153"/>
      <c r="F66" s="153"/>
      <c r="G66" s="153"/>
      <c r="H66" s="153"/>
      <c r="I66" s="154"/>
      <c r="J66" s="155">
        <f>J126</f>
        <v>0</v>
      </c>
      <c r="K66" s="151"/>
      <c r="L66" s="156"/>
    </row>
    <row r="67" spans="2:12" s="9" customFormat="1" ht="19.9" customHeight="1">
      <c r="B67" s="150"/>
      <c r="C67" s="151"/>
      <c r="D67" s="152" t="s">
        <v>114</v>
      </c>
      <c r="E67" s="153"/>
      <c r="F67" s="153"/>
      <c r="G67" s="153"/>
      <c r="H67" s="153"/>
      <c r="I67" s="154"/>
      <c r="J67" s="155">
        <f>J132</f>
        <v>0</v>
      </c>
      <c r="K67" s="151"/>
      <c r="L67" s="156"/>
    </row>
    <row r="68" spans="2:12" s="8" customFormat="1" ht="24.95" customHeight="1">
      <c r="B68" s="143"/>
      <c r="C68" s="144"/>
      <c r="D68" s="145" t="s">
        <v>115</v>
      </c>
      <c r="E68" s="146"/>
      <c r="F68" s="146"/>
      <c r="G68" s="146"/>
      <c r="H68" s="146"/>
      <c r="I68" s="147"/>
      <c r="J68" s="148">
        <f>J134</f>
        <v>0</v>
      </c>
      <c r="K68" s="144"/>
      <c r="L68" s="149"/>
    </row>
    <row r="69" spans="2:12" s="9" customFormat="1" ht="19.9" customHeight="1">
      <c r="B69" s="150"/>
      <c r="C69" s="151"/>
      <c r="D69" s="152" t="s">
        <v>116</v>
      </c>
      <c r="E69" s="153"/>
      <c r="F69" s="153"/>
      <c r="G69" s="153"/>
      <c r="H69" s="153"/>
      <c r="I69" s="154"/>
      <c r="J69" s="155">
        <f>J135</f>
        <v>0</v>
      </c>
      <c r="K69" s="151"/>
      <c r="L69" s="156"/>
    </row>
    <row r="70" spans="2:12" s="9" customFormat="1" ht="19.9" customHeight="1">
      <c r="B70" s="150"/>
      <c r="C70" s="151"/>
      <c r="D70" s="152" t="s">
        <v>117</v>
      </c>
      <c r="E70" s="153"/>
      <c r="F70" s="153"/>
      <c r="G70" s="153"/>
      <c r="H70" s="153"/>
      <c r="I70" s="154"/>
      <c r="J70" s="155">
        <f>J137</f>
        <v>0</v>
      </c>
      <c r="K70" s="151"/>
      <c r="L70" s="156"/>
    </row>
    <row r="71" spans="2:12" s="9" customFormat="1" ht="19.9" customHeight="1">
      <c r="B71" s="150"/>
      <c r="C71" s="151"/>
      <c r="D71" s="152" t="s">
        <v>118</v>
      </c>
      <c r="E71" s="153"/>
      <c r="F71" s="153"/>
      <c r="G71" s="153"/>
      <c r="H71" s="153"/>
      <c r="I71" s="154"/>
      <c r="J71" s="155">
        <f>J169</f>
        <v>0</v>
      </c>
      <c r="K71" s="151"/>
      <c r="L71" s="156"/>
    </row>
    <row r="72" spans="2:12" s="9" customFormat="1" ht="19.9" customHeight="1">
      <c r="B72" s="150"/>
      <c r="C72" s="151"/>
      <c r="D72" s="152" t="s">
        <v>119</v>
      </c>
      <c r="E72" s="153"/>
      <c r="F72" s="153"/>
      <c r="G72" s="153"/>
      <c r="H72" s="153"/>
      <c r="I72" s="154"/>
      <c r="J72" s="155">
        <f>J187</f>
        <v>0</v>
      </c>
      <c r="K72" s="151"/>
      <c r="L72" s="156"/>
    </row>
    <row r="73" spans="2:12" s="9" customFormat="1" ht="19.9" customHeight="1">
      <c r="B73" s="150"/>
      <c r="C73" s="151"/>
      <c r="D73" s="152" t="s">
        <v>120</v>
      </c>
      <c r="E73" s="153"/>
      <c r="F73" s="153"/>
      <c r="G73" s="153"/>
      <c r="H73" s="153"/>
      <c r="I73" s="154"/>
      <c r="J73" s="155">
        <f>J191</f>
        <v>0</v>
      </c>
      <c r="K73" s="151"/>
      <c r="L73" s="156"/>
    </row>
    <row r="74" spans="2:12" s="9" customFormat="1" ht="19.9" customHeight="1">
      <c r="B74" s="150"/>
      <c r="C74" s="151"/>
      <c r="D74" s="152" t="s">
        <v>121</v>
      </c>
      <c r="E74" s="153"/>
      <c r="F74" s="153"/>
      <c r="G74" s="153"/>
      <c r="H74" s="153"/>
      <c r="I74" s="154"/>
      <c r="J74" s="155">
        <f>J248</f>
        <v>0</v>
      </c>
      <c r="K74" s="151"/>
      <c r="L74" s="156"/>
    </row>
    <row r="75" spans="2:12" s="9" customFormat="1" ht="19.9" customHeight="1">
      <c r="B75" s="150"/>
      <c r="C75" s="151"/>
      <c r="D75" s="152" t="s">
        <v>122</v>
      </c>
      <c r="E75" s="153"/>
      <c r="F75" s="153"/>
      <c r="G75" s="153"/>
      <c r="H75" s="153"/>
      <c r="I75" s="154"/>
      <c r="J75" s="155">
        <f>J252</f>
        <v>0</v>
      </c>
      <c r="K75" s="151"/>
      <c r="L75" s="156"/>
    </row>
    <row r="76" spans="1:31" s="1" customFormat="1" ht="21.75" customHeight="1">
      <c r="A76" s="34"/>
      <c r="B76" s="35"/>
      <c r="C76" s="36"/>
      <c r="D76" s="36"/>
      <c r="E76" s="36"/>
      <c r="F76" s="36"/>
      <c r="G76" s="36"/>
      <c r="H76" s="36"/>
      <c r="I76" s="107"/>
      <c r="J76" s="36"/>
      <c r="K76" s="36"/>
      <c r="L76" s="108"/>
      <c r="S76" s="34"/>
      <c r="T76" s="34"/>
      <c r="U76" s="34"/>
      <c r="V76" s="34"/>
      <c r="W76" s="34"/>
      <c r="X76" s="34"/>
      <c r="Y76" s="34"/>
      <c r="Z76" s="34"/>
      <c r="AA76" s="34"/>
      <c r="AB76" s="34"/>
      <c r="AC76" s="34"/>
      <c r="AD76" s="34"/>
      <c r="AE76" s="34"/>
    </row>
    <row r="77" spans="1:31" s="1" customFormat="1" ht="6.95" customHeight="1">
      <c r="A77" s="34"/>
      <c r="B77" s="47"/>
      <c r="C77" s="48"/>
      <c r="D77" s="48"/>
      <c r="E77" s="48"/>
      <c r="F77" s="48"/>
      <c r="G77" s="48"/>
      <c r="H77" s="48"/>
      <c r="I77" s="135"/>
      <c r="J77" s="48"/>
      <c r="K77" s="48"/>
      <c r="L77" s="108"/>
      <c r="S77" s="34"/>
      <c r="T77" s="34"/>
      <c r="U77" s="34"/>
      <c r="V77" s="34"/>
      <c r="W77" s="34"/>
      <c r="X77" s="34"/>
      <c r="Y77" s="34"/>
      <c r="Z77" s="34"/>
      <c r="AA77" s="34"/>
      <c r="AB77" s="34"/>
      <c r="AC77" s="34"/>
      <c r="AD77" s="34"/>
      <c r="AE77" s="34"/>
    </row>
    <row r="81" spans="1:31" s="1" customFormat="1" ht="6.95" customHeight="1">
      <c r="A81" s="34"/>
      <c r="B81" s="49"/>
      <c r="C81" s="50"/>
      <c r="D81" s="50"/>
      <c r="E81" s="50"/>
      <c r="F81" s="50"/>
      <c r="G81" s="50"/>
      <c r="H81" s="50"/>
      <c r="I81" s="138"/>
      <c r="J81" s="50"/>
      <c r="K81" s="50"/>
      <c r="L81" s="108"/>
      <c r="S81" s="34"/>
      <c r="T81" s="34"/>
      <c r="U81" s="34"/>
      <c r="V81" s="34"/>
      <c r="W81" s="34"/>
      <c r="X81" s="34"/>
      <c r="Y81" s="34"/>
      <c r="Z81" s="34"/>
      <c r="AA81" s="34"/>
      <c r="AB81" s="34"/>
      <c r="AC81" s="34"/>
      <c r="AD81" s="34"/>
      <c r="AE81" s="34"/>
    </row>
    <row r="82" spans="1:31" s="1" customFormat="1" ht="24.95" customHeight="1">
      <c r="A82" s="34"/>
      <c r="B82" s="35"/>
      <c r="C82" s="23" t="s">
        <v>123</v>
      </c>
      <c r="D82" s="36"/>
      <c r="E82" s="36"/>
      <c r="F82" s="36"/>
      <c r="G82" s="36"/>
      <c r="H82" s="36"/>
      <c r="I82" s="107"/>
      <c r="J82" s="36"/>
      <c r="K82" s="36"/>
      <c r="L82" s="108"/>
      <c r="S82" s="34"/>
      <c r="T82" s="34"/>
      <c r="U82" s="34"/>
      <c r="V82" s="34"/>
      <c r="W82" s="34"/>
      <c r="X82" s="34"/>
      <c r="Y82" s="34"/>
      <c r="Z82" s="34"/>
      <c r="AA82" s="34"/>
      <c r="AB82" s="34"/>
      <c r="AC82" s="34"/>
      <c r="AD82" s="34"/>
      <c r="AE82" s="34"/>
    </row>
    <row r="83" spans="1:31" s="1" customFormat="1" ht="6.95" customHeight="1">
      <c r="A83" s="34"/>
      <c r="B83" s="35"/>
      <c r="C83" s="36"/>
      <c r="D83" s="36"/>
      <c r="E83" s="36"/>
      <c r="F83" s="36"/>
      <c r="G83" s="36"/>
      <c r="H83" s="36"/>
      <c r="I83" s="107"/>
      <c r="J83" s="36"/>
      <c r="K83" s="36"/>
      <c r="L83" s="108"/>
      <c r="S83" s="34"/>
      <c r="T83" s="34"/>
      <c r="U83" s="34"/>
      <c r="V83" s="34"/>
      <c r="W83" s="34"/>
      <c r="X83" s="34"/>
      <c r="Y83" s="34"/>
      <c r="Z83" s="34"/>
      <c r="AA83" s="34"/>
      <c r="AB83" s="34"/>
      <c r="AC83" s="34"/>
      <c r="AD83" s="34"/>
      <c r="AE83" s="34"/>
    </row>
    <row r="84" spans="1:31" s="1" customFormat="1" ht="12" customHeight="1">
      <c r="A84" s="34"/>
      <c r="B84" s="35"/>
      <c r="C84" s="29" t="s">
        <v>23</v>
      </c>
      <c r="D84" s="36"/>
      <c r="E84" s="36"/>
      <c r="F84" s="36"/>
      <c r="G84" s="36"/>
      <c r="H84" s="36"/>
      <c r="I84" s="107"/>
      <c r="J84" s="36"/>
      <c r="K84" s="36"/>
      <c r="L84" s="108"/>
      <c r="S84" s="34"/>
      <c r="T84" s="34"/>
      <c r="U84" s="34"/>
      <c r="V84" s="34"/>
      <c r="W84" s="34"/>
      <c r="X84" s="34"/>
      <c r="Y84" s="34"/>
      <c r="Z84" s="34"/>
      <c r="AA84" s="34"/>
      <c r="AB84" s="34"/>
      <c r="AC84" s="34"/>
      <c r="AD84" s="34"/>
      <c r="AE84" s="34"/>
    </row>
    <row r="85" spans="1:31" s="1" customFormat="1" ht="24" customHeight="1">
      <c r="A85" s="34"/>
      <c r="B85" s="35"/>
      <c r="C85" s="36"/>
      <c r="D85" s="36"/>
      <c r="E85" s="369" t="str">
        <f>E7</f>
        <v>VÝKAZ VÝMĚR- Vytvoření infrastruktury pro Centrum e-learningu</v>
      </c>
      <c r="F85" s="370"/>
      <c r="G85" s="370"/>
      <c r="H85" s="370"/>
      <c r="I85" s="107"/>
      <c r="J85" s="36"/>
      <c r="K85" s="36"/>
      <c r="L85" s="108"/>
      <c r="S85" s="34"/>
      <c r="T85" s="34"/>
      <c r="U85" s="34"/>
      <c r="V85" s="34"/>
      <c r="W85" s="34"/>
      <c r="X85" s="34"/>
      <c r="Y85" s="34"/>
      <c r="Z85" s="34"/>
      <c r="AA85" s="34"/>
      <c r="AB85" s="34"/>
      <c r="AC85" s="34"/>
      <c r="AD85" s="34"/>
      <c r="AE85" s="34"/>
    </row>
    <row r="86" spans="1:31" s="1" customFormat="1" ht="12" customHeight="1">
      <c r="A86" s="34"/>
      <c r="B86" s="35"/>
      <c r="C86" s="29" t="s">
        <v>100</v>
      </c>
      <c r="D86" s="36"/>
      <c r="E86" s="36"/>
      <c r="F86" s="36"/>
      <c r="G86" s="36"/>
      <c r="H86" s="36"/>
      <c r="I86" s="107"/>
      <c r="J86" s="36"/>
      <c r="K86" s="36"/>
      <c r="L86" s="108"/>
      <c r="S86" s="34"/>
      <c r="T86" s="34"/>
      <c r="U86" s="34"/>
      <c r="V86" s="34"/>
      <c r="W86" s="34"/>
      <c r="X86" s="34"/>
      <c r="Y86" s="34"/>
      <c r="Z86" s="34"/>
      <c r="AA86" s="34"/>
      <c r="AB86" s="34"/>
      <c r="AC86" s="34"/>
      <c r="AD86" s="34"/>
      <c r="AE86" s="34"/>
    </row>
    <row r="87" spans="1:31" s="1" customFormat="1" ht="14.45" customHeight="1">
      <c r="A87" s="34"/>
      <c r="B87" s="35"/>
      <c r="C87" s="36"/>
      <c r="D87" s="36"/>
      <c r="E87" s="340" t="str">
        <f>E9</f>
        <v>1 - Stavební část</v>
      </c>
      <c r="F87" s="368"/>
      <c r="G87" s="368"/>
      <c r="H87" s="368"/>
      <c r="I87" s="107"/>
      <c r="J87" s="36"/>
      <c r="K87" s="36"/>
      <c r="L87" s="108"/>
      <c r="S87" s="34"/>
      <c r="T87" s="34"/>
      <c r="U87" s="34"/>
      <c r="V87" s="34"/>
      <c r="W87" s="34"/>
      <c r="X87" s="34"/>
      <c r="Y87" s="34"/>
      <c r="Z87" s="34"/>
      <c r="AA87" s="34"/>
      <c r="AB87" s="34"/>
      <c r="AC87" s="34"/>
      <c r="AD87" s="34"/>
      <c r="AE87" s="34"/>
    </row>
    <row r="88" spans="1:31" s="1" customFormat="1" ht="6.95" customHeight="1">
      <c r="A88" s="34"/>
      <c r="B88" s="35"/>
      <c r="C88" s="36"/>
      <c r="D88" s="36"/>
      <c r="E88" s="36"/>
      <c r="F88" s="36"/>
      <c r="G88" s="36"/>
      <c r="H88" s="36"/>
      <c r="I88" s="107"/>
      <c r="J88" s="36"/>
      <c r="K88" s="36"/>
      <c r="L88" s="108"/>
      <c r="S88" s="34"/>
      <c r="T88" s="34"/>
      <c r="U88" s="34"/>
      <c r="V88" s="34"/>
      <c r="W88" s="34"/>
      <c r="X88" s="34"/>
      <c r="Y88" s="34"/>
      <c r="Z88" s="34"/>
      <c r="AA88" s="34"/>
      <c r="AB88" s="34"/>
      <c r="AC88" s="34"/>
      <c r="AD88" s="34"/>
      <c r="AE88" s="34"/>
    </row>
    <row r="89" spans="1:31" s="1" customFormat="1" ht="12" customHeight="1">
      <c r="A89" s="34"/>
      <c r="B89" s="35"/>
      <c r="C89" s="29" t="s">
        <v>28</v>
      </c>
      <c r="D89" s="36"/>
      <c r="E89" s="36"/>
      <c r="F89" s="27" t="str">
        <f>F12</f>
        <v xml:space="preserve"> </v>
      </c>
      <c r="G89" s="36"/>
      <c r="H89" s="36"/>
      <c r="I89" s="110" t="s">
        <v>30</v>
      </c>
      <c r="J89" s="59" t="str">
        <f>IF(J12="","",J12)</f>
        <v>14. 1. 2019</v>
      </c>
      <c r="K89" s="36"/>
      <c r="L89" s="108"/>
      <c r="S89" s="34"/>
      <c r="T89" s="34"/>
      <c r="U89" s="34"/>
      <c r="V89" s="34"/>
      <c r="W89" s="34"/>
      <c r="X89" s="34"/>
      <c r="Y89" s="34"/>
      <c r="Z89" s="34"/>
      <c r="AA89" s="34"/>
      <c r="AB89" s="34"/>
      <c r="AC89" s="34"/>
      <c r="AD89" s="34"/>
      <c r="AE89" s="34"/>
    </row>
    <row r="90" spans="1:31" s="1" customFormat="1" ht="6.95" customHeight="1">
      <c r="A90" s="34"/>
      <c r="B90" s="35"/>
      <c r="C90" s="36"/>
      <c r="D90" s="36"/>
      <c r="E90" s="36"/>
      <c r="F90" s="36"/>
      <c r="G90" s="36"/>
      <c r="H90" s="36"/>
      <c r="I90" s="107"/>
      <c r="J90" s="36"/>
      <c r="K90" s="36"/>
      <c r="L90" s="108"/>
      <c r="S90" s="34"/>
      <c r="T90" s="34"/>
      <c r="U90" s="34"/>
      <c r="V90" s="34"/>
      <c r="W90" s="34"/>
      <c r="X90" s="34"/>
      <c r="Y90" s="34"/>
      <c r="Z90" s="34"/>
      <c r="AA90" s="34"/>
      <c r="AB90" s="34"/>
      <c r="AC90" s="34"/>
      <c r="AD90" s="34"/>
      <c r="AE90" s="34"/>
    </row>
    <row r="91" spans="1:31" s="1" customFormat="1" ht="15.6" customHeight="1">
      <c r="A91" s="34"/>
      <c r="B91" s="35"/>
      <c r="C91" s="29" t="s">
        <v>32</v>
      </c>
      <c r="D91" s="36"/>
      <c r="E91" s="36"/>
      <c r="F91" s="27" t="str">
        <f>E15</f>
        <v>Univerzita Karlova - Ústřední knihovna</v>
      </c>
      <c r="G91" s="36"/>
      <c r="H91" s="36"/>
      <c r="I91" s="110" t="s">
        <v>38</v>
      </c>
      <c r="J91" s="32" t="str">
        <f>E21</f>
        <v>Revitali s.r.o.</v>
      </c>
      <c r="K91" s="36"/>
      <c r="L91" s="108"/>
      <c r="S91" s="34"/>
      <c r="T91" s="34"/>
      <c r="U91" s="34"/>
      <c r="V91" s="34"/>
      <c r="W91" s="34"/>
      <c r="X91" s="34"/>
      <c r="Y91" s="34"/>
      <c r="Z91" s="34"/>
      <c r="AA91" s="34"/>
      <c r="AB91" s="34"/>
      <c r="AC91" s="34"/>
      <c r="AD91" s="34"/>
      <c r="AE91" s="34"/>
    </row>
    <row r="92" spans="1:31" s="1" customFormat="1" ht="15.6" customHeight="1">
      <c r="A92" s="34"/>
      <c r="B92" s="35"/>
      <c r="C92" s="29" t="s">
        <v>36</v>
      </c>
      <c r="D92" s="36"/>
      <c r="E92" s="36"/>
      <c r="F92" s="27" t="str">
        <f>IF(E18="","",E18)</f>
        <v>Vyplň údaj</v>
      </c>
      <c r="G92" s="36"/>
      <c r="H92" s="36"/>
      <c r="I92" s="110" t="s">
        <v>41</v>
      </c>
      <c r="J92" s="32" t="str">
        <f>E24</f>
        <v xml:space="preserve"> </v>
      </c>
      <c r="K92" s="36"/>
      <c r="L92" s="108"/>
      <c r="S92" s="34"/>
      <c r="T92" s="34"/>
      <c r="U92" s="34"/>
      <c r="V92" s="34"/>
      <c r="W92" s="34"/>
      <c r="X92" s="34"/>
      <c r="Y92" s="34"/>
      <c r="Z92" s="34"/>
      <c r="AA92" s="34"/>
      <c r="AB92" s="34"/>
      <c r="AC92" s="34"/>
      <c r="AD92" s="34"/>
      <c r="AE92" s="34"/>
    </row>
    <row r="93" spans="1:31" s="1" customFormat="1" ht="10.35" customHeight="1">
      <c r="A93" s="34"/>
      <c r="B93" s="35"/>
      <c r="C93" s="36"/>
      <c r="D93" s="36"/>
      <c r="E93" s="36"/>
      <c r="F93" s="36"/>
      <c r="G93" s="36"/>
      <c r="H93" s="36"/>
      <c r="I93" s="107"/>
      <c r="J93" s="36"/>
      <c r="K93" s="36"/>
      <c r="L93" s="108"/>
      <c r="S93" s="34"/>
      <c r="T93" s="34"/>
      <c r="U93" s="34"/>
      <c r="V93" s="34"/>
      <c r="W93" s="34"/>
      <c r="X93" s="34"/>
      <c r="Y93" s="34"/>
      <c r="Z93" s="34"/>
      <c r="AA93" s="34"/>
      <c r="AB93" s="34"/>
      <c r="AC93" s="34"/>
      <c r="AD93" s="34"/>
      <c r="AE93" s="34"/>
    </row>
    <row r="94" spans="1:31" s="10" customFormat="1" ht="29.25" customHeight="1">
      <c r="A94" s="157"/>
      <c r="B94" s="158"/>
      <c r="C94" s="159" t="s">
        <v>124</v>
      </c>
      <c r="D94" s="160" t="s">
        <v>63</v>
      </c>
      <c r="E94" s="160" t="s">
        <v>59</v>
      </c>
      <c r="F94" s="160" t="s">
        <v>60</v>
      </c>
      <c r="G94" s="160" t="s">
        <v>125</v>
      </c>
      <c r="H94" s="160" t="s">
        <v>126</v>
      </c>
      <c r="I94" s="161" t="s">
        <v>127</v>
      </c>
      <c r="J94" s="160" t="s">
        <v>105</v>
      </c>
      <c r="K94" s="162" t="s">
        <v>128</v>
      </c>
      <c r="L94" s="163"/>
      <c r="M94" s="67" t="s">
        <v>26</v>
      </c>
      <c r="N94" s="68" t="s">
        <v>48</v>
      </c>
      <c r="O94" s="68" t="s">
        <v>129</v>
      </c>
      <c r="P94" s="68" t="s">
        <v>130</v>
      </c>
      <c r="Q94" s="68" t="s">
        <v>131</v>
      </c>
      <c r="R94" s="68" t="s">
        <v>132</v>
      </c>
      <c r="S94" s="68" t="s">
        <v>133</v>
      </c>
      <c r="T94" s="69" t="s">
        <v>134</v>
      </c>
      <c r="U94" s="157"/>
      <c r="V94" s="157"/>
      <c r="W94" s="157"/>
      <c r="X94" s="157"/>
      <c r="Y94" s="157"/>
      <c r="Z94" s="157"/>
      <c r="AA94" s="157"/>
      <c r="AB94" s="157"/>
      <c r="AC94" s="157"/>
      <c r="AD94" s="157"/>
      <c r="AE94" s="157"/>
    </row>
    <row r="95" spans="1:63" s="1" customFormat="1" ht="22.9" customHeight="1">
      <c r="A95" s="34"/>
      <c r="B95" s="35"/>
      <c r="C95" s="74" t="s">
        <v>135</v>
      </c>
      <c r="D95" s="36"/>
      <c r="E95" s="36"/>
      <c r="F95" s="36"/>
      <c r="G95" s="36"/>
      <c r="H95" s="36"/>
      <c r="I95" s="107"/>
      <c r="J95" s="164">
        <f>BK95</f>
        <v>0</v>
      </c>
      <c r="K95" s="36"/>
      <c r="L95" s="39"/>
      <c r="M95" s="70"/>
      <c r="N95" s="165"/>
      <c r="O95" s="71"/>
      <c r="P95" s="166">
        <f>P96+P134</f>
        <v>0</v>
      </c>
      <c r="Q95" s="71"/>
      <c r="R95" s="166">
        <f>R96+R134</f>
        <v>1.8365832144039995</v>
      </c>
      <c r="S95" s="71"/>
      <c r="T95" s="167">
        <f>T96+T134</f>
        <v>1.2408085</v>
      </c>
      <c r="U95" s="34"/>
      <c r="V95" s="34"/>
      <c r="W95" s="34"/>
      <c r="X95" s="34"/>
      <c r="Y95" s="34"/>
      <c r="Z95" s="34"/>
      <c r="AA95" s="34"/>
      <c r="AB95" s="34"/>
      <c r="AC95" s="34"/>
      <c r="AD95" s="34"/>
      <c r="AE95" s="34"/>
      <c r="AT95" s="17" t="s">
        <v>77</v>
      </c>
      <c r="AU95" s="17" t="s">
        <v>106</v>
      </c>
      <c r="BK95" s="168">
        <f>BK96+BK134</f>
        <v>0</v>
      </c>
    </row>
    <row r="96" spans="2:63" s="11" customFormat="1" ht="25.9" customHeight="1">
      <c r="B96" s="169"/>
      <c r="C96" s="170"/>
      <c r="D96" s="171" t="s">
        <v>77</v>
      </c>
      <c r="E96" s="172" t="s">
        <v>136</v>
      </c>
      <c r="F96" s="172" t="s">
        <v>137</v>
      </c>
      <c r="G96" s="170"/>
      <c r="H96" s="170"/>
      <c r="I96" s="173"/>
      <c r="J96" s="174">
        <f>BK96</f>
        <v>0</v>
      </c>
      <c r="K96" s="170"/>
      <c r="L96" s="175"/>
      <c r="M96" s="176"/>
      <c r="N96" s="177"/>
      <c r="O96" s="177"/>
      <c r="P96" s="178">
        <f>P97+P117+P126+P132</f>
        <v>0</v>
      </c>
      <c r="Q96" s="177"/>
      <c r="R96" s="178">
        <f>R97+R117+R126+R132</f>
        <v>0.7107237599999999</v>
      </c>
      <c r="S96" s="177"/>
      <c r="T96" s="179">
        <f>T97+T117+T126+T132</f>
        <v>0.304</v>
      </c>
      <c r="AR96" s="180" t="s">
        <v>83</v>
      </c>
      <c r="AT96" s="181" t="s">
        <v>77</v>
      </c>
      <c r="AU96" s="181" t="s">
        <v>78</v>
      </c>
      <c r="AY96" s="180" t="s">
        <v>138</v>
      </c>
      <c r="BK96" s="182">
        <f>BK97+BK117+BK126+BK132</f>
        <v>0</v>
      </c>
    </row>
    <row r="97" spans="2:63" s="11" customFormat="1" ht="22.9" customHeight="1">
      <c r="B97" s="169"/>
      <c r="C97" s="170"/>
      <c r="D97" s="171" t="s">
        <v>77</v>
      </c>
      <c r="E97" s="183" t="s">
        <v>139</v>
      </c>
      <c r="F97" s="183" t="s">
        <v>140</v>
      </c>
      <c r="G97" s="170"/>
      <c r="H97" s="170"/>
      <c r="I97" s="173"/>
      <c r="J97" s="184">
        <f>BK97</f>
        <v>0</v>
      </c>
      <c r="K97" s="170"/>
      <c r="L97" s="175"/>
      <c r="M97" s="176"/>
      <c r="N97" s="177"/>
      <c r="O97" s="177"/>
      <c r="P97" s="178">
        <f>P98</f>
        <v>0</v>
      </c>
      <c r="Q97" s="177"/>
      <c r="R97" s="178">
        <f>R98</f>
        <v>0.69498456</v>
      </c>
      <c r="S97" s="177"/>
      <c r="T97" s="179">
        <f>T98</f>
        <v>0</v>
      </c>
      <c r="AR97" s="180" t="s">
        <v>83</v>
      </c>
      <c r="AT97" s="181" t="s">
        <v>77</v>
      </c>
      <c r="AU97" s="181" t="s">
        <v>83</v>
      </c>
      <c r="AY97" s="180" t="s">
        <v>138</v>
      </c>
      <c r="BK97" s="182">
        <f>BK98</f>
        <v>0</v>
      </c>
    </row>
    <row r="98" spans="2:63" s="11" customFormat="1" ht="20.85" customHeight="1">
      <c r="B98" s="169"/>
      <c r="C98" s="170"/>
      <c r="D98" s="171" t="s">
        <v>77</v>
      </c>
      <c r="E98" s="183" t="s">
        <v>141</v>
      </c>
      <c r="F98" s="183" t="s">
        <v>142</v>
      </c>
      <c r="G98" s="170"/>
      <c r="H98" s="170"/>
      <c r="I98" s="173"/>
      <c r="J98" s="184">
        <f>BK98</f>
        <v>0</v>
      </c>
      <c r="K98" s="170"/>
      <c r="L98" s="175"/>
      <c r="M98" s="176"/>
      <c r="N98" s="177"/>
      <c r="O98" s="177"/>
      <c r="P98" s="178">
        <f>SUM(P99:P116)</f>
        <v>0</v>
      </c>
      <c r="Q98" s="177"/>
      <c r="R98" s="178">
        <f>SUM(R99:R116)</f>
        <v>0.69498456</v>
      </c>
      <c r="S98" s="177"/>
      <c r="T98" s="179">
        <f>SUM(T99:T116)</f>
        <v>0</v>
      </c>
      <c r="AR98" s="180" t="s">
        <v>83</v>
      </c>
      <c r="AT98" s="181" t="s">
        <v>77</v>
      </c>
      <c r="AU98" s="181" t="s">
        <v>87</v>
      </c>
      <c r="AY98" s="180" t="s">
        <v>138</v>
      </c>
      <c r="BK98" s="182">
        <f>SUM(BK99:BK116)</f>
        <v>0</v>
      </c>
    </row>
    <row r="99" spans="1:65" s="1" customFormat="1" ht="32.45" customHeight="1">
      <c r="A99" s="34"/>
      <c r="B99" s="35"/>
      <c r="C99" s="185" t="s">
        <v>83</v>
      </c>
      <c r="D99" s="185" t="s">
        <v>143</v>
      </c>
      <c r="E99" s="186" t="s">
        <v>144</v>
      </c>
      <c r="F99" s="187" t="s">
        <v>145</v>
      </c>
      <c r="G99" s="188" t="s">
        <v>146</v>
      </c>
      <c r="H99" s="189">
        <v>33.4</v>
      </c>
      <c r="I99" s="190"/>
      <c r="J99" s="191">
        <f>ROUND(I99*H99,2)</f>
        <v>0</v>
      </c>
      <c r="K99" s="187" t="s">
        <v>147</v>
      </c>
      <c r="L99" s="39"/>
      <c r="M99" s="192" t="s">
        <v>26</v>
      </c>
      <c r="N99" s="193" t="s">
        <v>49</v>
      </c>
      <c r="O99" s="64"/>
      <c r="P99" s="194">
        <f>O99*H99</f>
        <v>0</v>
      </c>
      <c r="Q99" s="194">
        <v>0</v>
      </c>
      <c r="R99" s="194">
        <f>Q99*H99</f>
        <v>0</v>
      </c>
      <c r="S99" s="194">
        <v>0</v>
      </c>
      <c r="T99" s="195">
        <f>S99*H99</f>
        <v>0</v>
      </c>
      <c r="U99" s="34"/>
      <c r="V99" s="34"/>
      <c r="W99" s="34"/>
      <c r="X99" s="34"/>
      <c r="Y99" s="34"/>
      <c r="Z99" s="34"/>
      <c r="AA99" s="34"/>
      <c r="AB99" s="34"/>
      <c r="AC99" s="34"/>
      <c r="AD99" s="34"/>
      <c r="AE99" s="34"/>
      <c r="AR99" s="196" t="s">
        <v>93</v>
      </c>
      <c r="AT99" s="196" t="s">
        <v>143</v>
      </c>
      <c r="AU99" s="196" t="s">
        <v>90</v>
      </c>
      <c r="AY99" s="17" t="s">
        <v>138</v>
      </c>
      <c r="BE99" s="197">
        <f>IF(N99="základní",J99,0)</f>
        <v>0</v>
      </c>
      <c r="BF99" s="197">
        <f>IF(N99="snížená",J99,0)</f>
        <v>0</v>
      </c>
      <c r="BG99" s="197">
        <f>IF(N99="zákl. přenesená",J99,0)</f>
        <v>0</v>
      </c>
      <c r="BH99" s="197">
        <f>IF(N99="sníž. přenesená",J99,0)</f>
        <v>0</v>
      </c>
      <c r="BI99" s="197">
        <f>IF(N99="nulová",J99,0)</f>
        <v>0</v>
      </c>
      <c r="BJ99" s="17" t="s">
        <v>83</v>
      </c>
      <c r="BK99" s="197">
        <f>ROUND(I99*H99,2)</f>
        <v>0</v>
      </c>
      <c r="BL99" s="17" t="s">
        <v>93</v>
      </c>
      <c r="BM99" s="196" t="s">
        <v>148</v>
      </c>
    </row>
    <row r="100" spans="2:51" s="12" customFormat="1" ht="12">
      <c r="B100" s="198"/>
      <c r="C100" s="199"/>
      <c r="D100" s="200" t="s">
        <v>149</v>
      </c>
      <c r="E100" s="201" t="s">
        <v>26</v>
      </c>
      <c r="F100" s="202" t="s">
        <v>150</v>
      </c>
      <c r="G100" s="199"/>
      <c r="H100" s="201" t="s">
        <v>26</v>
      </c>
      <c r="I100" s="203"/>
      <c r="J100" s="199"/>
      <c r="K100" s="199"/>
      <c r="L100" s="204"/>
      <c r="M100" s="205"/>
      <c r="N100" s="206"/>
      <c r="O100" s="206"/>
      <c r="P100" s="206"/>
      <c r="Q100" s="206"/>
      <c r="R100" s="206"/>
      <c r="S100" s="206"/>
      <c r="T100" s="207"/>
      <c r="AT100" s="208" t="s">
        <v>149</v>
      </c>
      <c r="AU100" s="208" t="s">
        <v>90</v>
      </c>
      <c r="AV100" s="12" t="s">
        <v>83</v>
      </c>
      <c r="AW100" s="12" t="s">
        <v>40</v>
      </c>
      <c r="AX100" s="12" t="s">
        <v>78</v>
      </c>
      <c r="AY100" s="208" t="s">
        <v>138</v>
      </c>
    </row>
    <row r="101" spans="2:51" s="12" customFormat="1" ht="12">
      <c r="B101" s="198"/>
      <c r="C101" s="199"/>
      <c r="D101" s="200" t="s">
        <v>149</v>
      </c>
      <c r="E101" s="201" t="s">
        <v>26</v>
      </c>
      <c r="F101" s="202" t="s">
        <v>151</v>
      </c>
      <c r="G101" s="199"/>
      <c r="H101" s="201" t="s">
        <v>26</v>
      </c>
      <c r="I101" s="203"/>
      <c r="J101" s="199"/>
      <c r="K101" s="199"/>
      <c r="L101" s="204"/>
      <c r="M101" s="205"/>
      <c r="N101" s="206"/>
      <c r="O101" s="206"/>
      <c r="P101" s="206"/>
      <c r="Q101" s="206"/>
      <c r="R101" s="206"/>
      <c r="S101" s="206"/>
      <c r="T101" s="207"/>
      <c r="AT101" s="208" t="s">
        <v>149</v>
      </c>
      <c r="AU101" s="208" t="s">
        <v>90</v>
      </c>
      <c r="AV101" s="12" t="s">
        <v>83</v>
      </c>
      <c r="AW101" s="12" t="s">
        <v>40</v>
      </c>
      <c r="AX101" s="12" t="s">
        <v>78</v>
      </c>
      <c r="AY101" s="208" t="s">
        <v>138</v>
      </c>
    </row>
    <row r="102" spans="2:51" s="13" customFormat="1" ht="12">
      <c r="B102" s="209"/>
      <c r="C102" s="210"/>
      <c r="D102" s="200" t="s">
        <v>149</v>
      </c>
      <c r="E102" s="211" t="s">
        <v>26</v>
      </c>
      <c r="F102" s="212" t="s">
        <v>152</v>
      </c>
      <c r="G102" s="210"/>
      <c r="H102" s="213">
        <v>8.1</v>
      </c>
      <c r="I102" s="214"/>
      <c r="J102" s="210"/>
      <c r="K102" s="210"/>
      <c r="L102" s="215"/>
      <c r="M102" s="216"/>
      <c r="N102" s="217"/>
      <c r="O102" s="217"/>
      <c r="P102" s="217"/>
      <c r="Q102" s="217"/>
      <c r="R102" s="217"/>
      <c r="S102" s="217"/>
      <c r="T102" s="218"/>
      <c r="AT102" s="219" t="s">
        <v>149</v>
      </c>
      <c r="AU102" s="219" t="s">
        <v>90</v>
      </c>
      <c r="AV102" s="13" t="s">
        <v>87</v>
      </c>
      <c r="AW102" s="13" t="s">
        <v>40</v>
      </c>
      <c r="AX102" s="13" t="s">
        <v>78</v>
      </c>
      <c r="AY102" s="219" t="s">
        <v>138</v>
      </c>
    </row>
    <row r="103" spans="2:51" s="12" customFormat="1" ht="12">
      <c r="B103" s="198"/>
      <c r="C103" s="199"/>
      <c r="D103" s="200" t="s">
        <v>149</v>
      </c>
      <c r="E103" s="201" t="s">
        <v>26</v>
      </c>
      <c r="F103" s="202" t="s">
        <v>153</v>
      </c>
      <c r="G103" s="199"/>
      <c r="H103" s="201" t="s">
        <v>26</v>
      </c>
      <c r="I103" s="203"/>
      <c r="J103" s="199"/>
      <c r="K103" s="199"/>
      <c r="L103" s="204"/>
      <c r="M103" s="205"/>
      <c r="N103" s="206"/>
      <c r="O103" s="206"/>
      <c r="P103" s="206"/>
      <c r="Q103" s="206"/>
      <c r="R103" s="206"/>
      <c r="S103" s="206"/>
      <c r="T103" s="207"/>
      <c r="AT103" s="208" t="s">
        <v>149</v>
      </c>
      <c r="AU103" s="208" t="s">
        <v>90</v>
      </c>
      <c r="AV103" s="12" t="s">
        <v>83</v>
      </c>
      <c r="AW103" s="12" t="s">
        <v>40</v>
      </c>
      <c r="AX103" s="12" t="s">
        <v>78</v>
      </c>
      <c r="AY103" s="208" t="s">
        <v>138</v>
      </c>
    </row>
    <row r="104" spans="2:51" s="13" customFormat="1" ht="12">
      <c r="B104" s="209"/>
      <c r="C104" s="210"/>
      <c r="D104" s="200" t="s">
        <v>149</v>
      </c>
      <c r="E104" s="211" t="s">
        <v>26</v>
      </c>
      <c r="F104" s="212" t="s">
        <v>154</v>
      </c>
      <c r="G104" s="210"/>
      <c r="H104" s="213">
        <v>6.75</v>
      </c>
      <c r="I104" s="214"/>
      <c r="J104" s="210"/>
      <c r="K104" s="210"/>
      <c r="L104" s="215"/>
      <c r="M104" s="216"/>
      <c r="N104" s="217"/>
      <c r="O104" s="217"/>
      <c r="P104" s="217"/>
      <c r="Q104" s="217"/>
      <c r="R104" s="217"/>
      <c r="S104" s="217"/>
      <c r="T104" s="218"/>
      <c r="AT104" s="219" t="s">
        <v>149</v>
      </c>
      <c r="AU104" s="219" t="s">
        <v>90</v>
      </c>
      <c r="AV104" s="13" t="s">
        <v>87</v>
      </c>
      <c r="AW104" s="13" t="s">
        <v>40</v>
      </c>
      <c r="AX104" s="13" t="s">
        <v>78</v>
      </c>
      <c r="AY104" s="219" t="s">
        <v>138</v>
      </c>
    </row>
    <row r="105" spans="2:51" s="12" customFormat="1" ht="12">
      <c r="B105" s="198"/>
      <c r="C105" s="199"/>
      <c r="D105" s="200" t="s">
        <v>149</v>
      </c>
      <c r="E105" s="201" t="s">
        <v>26</v>
      </c>
      <c r="F105" s="202" t="s">
        <v>155</v>
      </c>
      <c r="G105" s="199"/>
      <c r="H105" s="201" t="s">
        <v>26</v>
      </c>
      <c r="I105" s="203"/>
      <c r="J105" s="199"/>
      <c r="K105" s="199"/>
      <c r="L105" s="204"/>
      <c r="M105" s="205"/>
      <c r="N105" s="206"/>
      <c r="O105" s="206"/>
      <c r="P105" s="206"/>
      <c r="Q105" s="206"/>
      <c r="R105" s="206"/>
      <c r="S105" s="206"/>
      <c r="T105" s="207"/>
      <c r="AT105" s="208" t="s">
        <v>149</v>
      </c>
      <c r="AU105" s="208" t="s">
        <v>90</v>
      </c>
      <c r="AV105" s="12" t="s">
        <v>83</v>
      </c>
      <c r="AW105" s="12" t="s">
        <v>40</v>
      </c>
      <c r="AX105" s="12" t="s">
        <v>78</v>
      </c>
      <c r="AY105" s="208" t="s">
        <v>138</v>
      </c>
    </row>
    <row r="106" spans="2:51" s="13" customFormat="1" ht="12">
      <c r="B106" s="209"/>
      <c r="C106" s="210"/>
      <c r="D106" s="200" t="s">
        <v>149</v>
      </c>
      <c r="E106" s="211" t="s">
        <v>26</v>
      </c>
      <c r="F106" s="212" t="s">
        <v>156</v>
      </c>
      <c r="G106" s="210"/>
      <c r="H106" s="213">
        <v>8.55</v>
      </c>
      <c r="I106" s="214"/>
      <c r="J106" s="210"/>
      <c r="K106" s="210"/>
      <c r="L106" s="215"/>
      <c r="M106" s="216"/>
      <c r="N106" s="217"/>
      <c r="O106" s="217"/>
      <c r="P106" s="217"/>
      <c r="Q106" s="217"/>
      <c r="R106" s="217"/>
      <c r="S106" s="217"/>
      <c r="T106" s="218"/>
      <c r="AT106" s="219" t="s">
        <v>149</v>
      </c>
      <c r="AU106" s="219" t="s">
        <v>90</v>
      </c>
      <c r="AV106" s="13" t="s">
        <v>87</v>
      </c>
      <c r="AW106" s="13" t="s">
        <v>40</v>
      </c>
      <c r="AX106" s="13" t="s">
        <v>78</v>
      </c>
      <c r="AY106" s="219" t="s">
        <v>138</v>
      </c>
    </row>
    <row r="107" spans="2:51" s="12" customFormat="1" ht="12">
      <c r="B107" s="198"/>
      <c r="C107" s="199"/>
      <c r="D107" s="200" t="s">
        <v>149</v>
      </c>
      <c r="E107" s="201" t="s">
        <v>26</v>
      </c>
      <c r="F107" s="202" t="s">
        <v>157</v>
      </c>
      <c r="G107" s="199"/>
      <c r="H107" s="201" t="s">
        <v>26</v>
      </c>
      <c r="I107" s="203"/>
      <c r="J107" s="199"/>
      <c r="K107" s="199"/>
      <c r="L107" s="204"/>
      <c r="M107" s="205"/>
      <c r="N107" s="206"/>
      <c r="O107" s="206"/>
      <c r="P107" s="206"/>
      <c r="Q107" s="206"/>
      <c r="R107" s="206"/>
      <c r="S107" s="206"/>
      <c r="T107" s="207"/>
      <c r="AT107" s="208" t="s">
        <v>149</v>
      </c>
      <c r="AU107" s="208" t="s">
        <v>90</v>
      </c>
      <c r="AV107" s="12" t="s">
        <v>83</v>
      </c>
      <c r="AW107" s="12" t="s">
        <v>40</v>
      </c>
      <c r="AX107" s="12" t="s">
        <v>78</v>
      </c>
      <c r="AY107" s="208" t="s">
        <v>138</v>
      </c>
    </row>
    <row r="108" spans="2:51" s="13" customFormat="1" ht="12">
      <c r="B108" s="209"/>
      <c r="C108" s="210"/>
      <c r="D108" s="200" t="s">
        <v>149</v>
      </c>
      <c r="E108" s="211" t="s">
        <v>26</v>
      </c>
      <c r="F108" s="212" t="s">
        <v>158</v>
      </c>
      <c r="G108" s="210"/>
      <c r="H108" s="213">
        <v>10</v>
      </c>
      <c r="I108" s="214"/>
      <c r="J108" s="210"/>
      <c r="K108" s="210"/>
      <c r="L108" s="215"/>
      <c r="M108" s="216"/>
      <c r="N108" s="217"/>
      <c r="O108" s="217"/>
      <c r="P108" s="217"/>
      <c r="Q108" s="217"/>
      <c r="R108" s="217"/>
      <c r="S108" s="217"/>
      <c r="T108" s="218"/>
      <c r="AT108" s="219" t="s">
        <v>149</v>
      </c>
      <c r="AU108" s="219" t="s">
        <v>90</v>
      </c>
      <c r="AV108" s="13" t="s">
        <v>87</v>
      </c>
      <c r="AW108" s="13" t="s">
        <v>40</v>
      </c>
      <c r="AX108" s="13" t="s">
        <v>78</v>
      </c>
      <c r="AY108" s="219" t="s">
        <v>138</v>
      </c>
    </row>
    <row r="109" spans="2:51" s="14" customFormat="1" ht="12">
      <c r="B109" s="220"/>
      <c r="C109" s="221"/>
      <c r="D109" s="200" t="s">
        <v>149</v>
      </c>
      <c r="E109" s="222" t="s">
        <v>26</v>
      </c>
      <c r="F109" s="223" t="s">
        <v>159</v>
      </c>
      <c r="G109" s="221"/>
      <c r="H109" s="224">
        <v>33.4</v>
      </c>
      <c r="I109" s="225"/>
      <c r="J109" s="221"/>
      <c r="K109" s="221"/>
      <c r="L109" s="226"/>
      <c r="M109" s="227"/>
      <c r="N109" s="228"/>
      <c r="O109" s="228"/>
      <c r="P109" s="228"/>
      <c r="Q109" s="228"/>
      <c r="R109" s="228"/>
      <c r="S109" s="228"/>
      <c r="T109" s="229"/>
      <c r="AT109" s="230" t="s">
        <v>149</v>
      </c>
      <c r="AU109" s="230" t="s">
        <v>90</v>
      </c>
      <c r="AV109" s="14" t="s">
        <v>93</v>
      </c>
      <c r="AW109" s="14" t="s">
        <v>40</v>
      </c>
      <c r="AX109" s="14" t="s">
        <v>83</v>
      </c>
      <c r="AY109" s="230" t="s">
        <v>138</v>
      </c>
    </row>
    <row r="110" spans="1:65" s="1" customFormat="1" ht="43.15" customHeight="1">
      <c r="A110" s="34"/>
      <c r="B110" s="35"/>
      <c r="C110" s="185" t="s">
        <v>87</v>
      </c>
      <c r="D110" s="185" t="s">
        <v>143</v>
      </c>
      <c r="E110" s="186" t="s">
        <v>160</v>
      </c>
      <c r="F110" s="187" t="s">
        <v>161</v>
      </c>
      <c r="G110" s="188" t="s">
        <v>146</v>
      </c>
      <c r="H110" s="189">
        <v>37.812</v>
      </c>
      <c r="I110" s="190"/>
      <c r="J110" s="191">
        <f>ROUND(I110*H110,2)</f>
        <v>0</v>
      </c>
      <c r="K110" s="187" t="s">
        <v>147</v>
      </c>
      <c r="L110" s="39"/>
      <c r="M110" s="192" t="s">
        <v>26</v>
      </c>
      <c r="N110" s="193" t="s">
        <v>49</v>
      </c>
      <c r="O110" s="64"/>
      <c r="P110" s="194">
        <f>O110*H110</f>
        <v>0</v>
      </c>
      <c r="Q110" s="194">
        <v>0.01838</v>
      </c>
      <c r="R110" s="194">
        <f>Q110*H110</f>
        <v>0.69498456</v>
      </c>
      <c r="S110" s="194">
        <v>0</v>
      </c>
      <c r="T110" s="195">
        <f>S110*H110</f>
        <v>0</v>
      </c>
      <c r="U110" s="34"/>
      <c r="V110" s="34"/>
      <c r="W110" s="34"/>
      <c r="X110" s="34"/>
      <c r="Y110" s="34"/>
      <c r="Z110" s="34"/>
      <c r="AA110" s="34"/>
      <c r="AB110" s="34"/>
      <c r="AC110" s="34"/>
      <c r="AD110" s="34"/>
      <c r="AE110" s="34"/>
      <c r="AR110" s="196" t="s">
        <v>93</v>
      </c>
      <c r="AT110" s="196" t="s">
        <v>143</v>
      </c>
      <c r="AU110" s="196" t="s">
        <v>90</v>
      </c>
      <c r="AY110" s="17" t="s">
        <v>138</v>
      </c>
      <c r="BE110" s="197">
        <f>IF(N110="základní",J110,0)</f>
        <v>0</v>
      </c>
      <c r="BF110" s="197">
        <f>IF(N110="snížená",J110,0)</f>
        <v>0</v>
      </c>
      <c r="BG110" s="197">
        <f>IF(N110="zákl. přenesená",J110,0)</f>
        <v>0</v>
      </c>
      <c r="BH110" s="197">
        <f>IF(N110="sníž. přenesená",J110,0)</f>
        <v>0</v>
      </c>
      <c r="BI110" s="197">
        <f>IF(N110="nulová",J110,0)</f>
        <v>0</v>
      </c>
      <c r="BJ110" s="17" t="s">
        <v>83</v>
      </c>
      <c r="BK110" s="197">
        <f>ROUND(I110*H110,2)</f>
        <v>0</v>
      </c>
      <c r="BL110" s="17" t="s">
        <v>93</v>
      </c>
      <c r="BM110" s="196" t="s">
        <v>162</v>
      </c>
    </row>
    <row r="111" spans="2:51" s="12" customFormat="1" ht="33.75">
      <c r="B111" s="198"/>
      <c r="C111" s="199"/>
      <c r="D111" s="200" t="s">
        <v>149</v>
      </c>
      <c r="E111" s="201" t="s">
        <v>26</v>
      </c>
      <c r="F111" s="202" t="s">
        <v>163</v>
      </c>
      <c r="G111" s="199"/>
      <c r="H111" s="201" t="s">
        <v>26</v>
      </c>
      <c r="I111" s="203"/>
      <c r="J111" s="199"/>
      <c r="K111" s="199"/>
      <c r="L111" s="204"/>
      <c r="M111" s="205"/>
      <c r="N111" s="206"/>
      <c r="O111" s="206"/>
      <c r="P111" s="206"/>
      <c r="Q111" s="206"/>
      <c r="R111" s="206"/>
      <c r="S111" s="206"/>
      <c r="T111" s="207"/>
      <c r="AT111" s="208" t="s">
        <v>149</v>
      </c>
      <c r="AU111" s="208" t="s">
        <v>90</v>
      </c>
      <c r="AV111" s="12" t="s">
        <v>83</v>
      </c>
      <c r="AW111" s="12" t="s">
        <v>40</v>
      </c>
      <c r="AX111" s="12" t="s">
        <v>78</v>
      </c>
      <c r="AY111" s="208" t="s">
        <v>138</v>
      </c>
    </row>
    <row r="112" spans="2:51" s="12" customFormat="1" ht="12">
      <c r="B112" s="198"/>
      <c r="C112" s="199"/>
      <c r="D112" s="200" t="s">
        <v>149</v>
      </c>
      <c r="E112" s="201" t="s">
        <v>26</v>
      </c>
      <c r="F112" s="202" t="s">
        <v>164</v>
      </c>
      <c r="G112" s="199"/>
      <c r="H112" s="201" t="s">
        <v>26</v>
      </c>
      <c r="I112" s="203"/>
      <c r="J112" s="199"/>
      <c r="K112" s="199"/>
      <c r="L112" s="204"/>
      <c r="M112" s="205"/>
      <c r="N112" s="206"/>
      <c r="O112" s="206"/>
      <c r="P112" s="206"/>
      <c r="Q112" s="206"/>
      <c r="R112" s="206"/>
      <c r="S112" s="206"/>
      <c r="T112" s="207"/>
      <c r="AT112" s="208" t="s">
        <v>149</v>
      </c>
      <c r="AU112" s="208" t="s">
        <v>90</v>
      </c>
      <c r="AV112" s="12" t="s">
        <v>83</v>
      </c>
      <c r="AW112" s="12" t="s">
        <v>40</v>
      </c>
      <c r="AX112" s="12" t="s">
        <v>78</v>
      </c>
      <c r="AY112" s="208" t="s">
        <v>138</v>
      </c>
    </row>
    <row r="113" spans="2:51" s="13" customFormat="1" ht="12">
      <c r="B113" s="209"/>
      <c r="C113" s="210"/>
      <c r="D113" s="200" t="s">
        <v>149</v>
      </c>
      <c r="E113" s="211" t="s">
        <v>26</v>
      </c>
      <c r="F113" s="212" t="s">
        <v>165</v>
      </c>
      <c r="G113" s="210"/>
      <c r="H113" s="213">
        <v>37.812</v>
      </c>
      <c r="I113" s="214"/>
      <c r="J113" s="210"/>
      <c r="K113" s="210"/>
      <c r="L113" s="215"/>
      <c r="M113" s="216"/>
      <c r="N113" s="217"/>
      <c r="O113" s="217"/>
      <c r="P113" s="217"/>
      <c r="Q113" s="217"/>
      <c r="R113" s="217"/>
      <c r="S113" s="217"/>
      <c r="T113" s="218"/>
      <c r="AT113" s="219" t="s">
        <v>149</v>
      </c>
      <c r="AU113" s="219" t="s">
        <v>90</v>
      </c>
      <c r="AV113" s="13" t="s">
        <v>87</v>
      </c>
      <c r="AW113" s="13" t="s">
        <v>40</v>
      </c>
      <c r="AX113" s="13" t="s">
        <v>83</v>
      </c>
      <c r="AY113" s="219" t="s">
        <v>138</v>
      </c>
    </row>
    <row r="114" spans="1:65" s="1" customFormat="1" ht="14.45" customHeight="1">
      <c r="A114" s="34"/>
      <c r="B114" s="35"/>
      <c r="C114" s="185" t="s">
        <v>90</v>
      </c>
      <c r="D114" s="185" t="s">
        <v>143</v>
      </c>
      <c r="E114" s="186" t="s">
        <v>166</v>
      </c>
      <c r="F114" s="187" t="s">
        <v>167</v>
      </c>
      <c r="G114" s="188" t="s">
        <v>168</v>
      </c>
      <c r="H114" s="189">
        <v>8</v>
      </c>
      <c r="I114" s="190"/>
      <c r="J114" s="191">
        <f>ROUND(I114*H114,2)</f>
        <v>0</v>
      </c>
      <c r="K114" s="187" t="s">
        <v>26</v>
      </c>
      <c r="L114" s="39"/>
      <c r="M114" s="192" t="s">
        <v>26</v>
      </c>
      <c r="N114" s="193" t="s">
        <v>49</v>
      </c>
      <c r="O114" s="64"/>
      <c r="P114" s="194">
        <f>O114*H114</f>
        <v>0</v>
      </c>
      <c r="Q114" s="194">
        <v>0</v>
      </c>
      <c r="R114" s="194">
        <f>Q114*H114</f>
        <v>0</v>
      </c>
      <c r="S114" s="194">
        <v>0</v>
      </c>
      <c r="T114" s="195">
        <f>S114*H114</f>
        <v>0</v>
      </c>
      <c r="U114" s="34"/>
      <c r="V114" s="34"/>
      <c r="W114" s="34"/>
      <c r="X114" s="34"/>
      <c r="Y114" s="34"/>
      <c r="Z114" s="34"/>
      <c r="AA114" s="34"/>
      <c r="AB114" s="34"/>
      <c r="AC114" s="34"/>
      <c r="AD114" s="34"/>
      <c r="AE114" s="34"/>
      <c r="AR114" s="196" t="s">
        <v>93</v>
      </c>
      <c r="AT114" s="196" t="s">
        <v>143</v>
      </c>
      <c r="AU114" s="196" t="s">
        <v>90</v>
      </c>
      <c r="AY114" s="17" t="s">
        <v>138</v>
      </c>
      <c r="BE114" s="197">
        <f>IF(N114="základní",J114,0)</f>
        <v>0</v>
      </c>
      <c r="BF114" s="197">
        <f>IF(N114="snížená",J114,0)</f>
        <v>0</v>
      </c>
      <c r="BG114" s="197">
        <f>IF(N114="zákl. přenesená",J114,0)</f>
        <v>0</v>
      </c>
      <c r="BH114" s="197">
        <f>IF(N114="sníž. přenesená",J114,0)</f>
        <v>0</v>
      </c>
      <c r="BI114" s="197">
        <f>IF(N114="nulová",J114,0)</f>
        <v>0</v>
      </c>
      <c r="BJ114" s="17" t="s">
        <v>83</v>
      </c>
      <c r="BK114" s="197">
        <f>ROUND(I114*H114,2)</f>
        <v>0</v>
      </c>
      <c r="BL114" s="17" t="s">
        <v>93</v>
      </c>
      <c r="BM114" s="196" t="s">
        <v>169</v>
      </c>
    </row>
    <row r="115" spans="1:65" s="1" customFormat="1" ht="14.45" customHeight="1">
      <c r="A115" s="34"/>
      <c r="B115" s="35"/>
      <c r="C115" s="185" t="s">
        <v>93</v>
      </c>
      <c r="D115" s="185" t="s">
        <v>143</v>
      </c>
      <c r="E115" s="186" t="s">
        <v>170</v>
      </c>
      <c r="F115" s="187" t="s">
        <v>171</v>
      </c>
      <c r="G115" s="188" t="s">
        <v>168</v>
      </c>
      <c r="H115" s="189">
        <v>8</v>
      </c>
      <c r="I115" s="190"/>
      <c r="J115" s="191">
        <f>ROUND(I115*H115,2)</f>
        <v>0</v>
      </c>
      <c r="K115" s="187" t="s">
        <v>26</v>
      </c>
      <c r="L115" s="39"/>
      <c r="M115" s="192" t="s">
        <v>26</v>
      </c>
      <c r="N115" s="193" t="s">
        <v>49</v>
      </c>
      <c r="O115" s="64"/>
      <c r="P115" s="194">
        <f>O115*H115</f>
        <v>0</v>
      </c>
      <c r="Q115" s="194">
        <v>0</v>
      </c>
      <c r="R115" s="194">
        <f>Q115*H115</f>
        <v>0</v>
      </c>
      <c r="S115" s="194">
        <v>0</v>
      </c>
      <c r="T115" s="195">
        <f>S115*H115</f>
        <v>0</v>
      </c>
      <c r="U115" s="34"/>
      <c r="V115" s="34"/>
      <c r="W115" s="34"/>
      <c r="X115" s="34"/>
      <c r="Y115" s="34"/>
      <c r="Z115" s="34"/>
      <c r="AA115" s="34"/>
      <c r="AB115" s="34"/>
      <c r="AC115" s="34"/>
      <c r="AD115" s="34"/>
      <c r="AE115" s="34"/>
      <c r="AR115" s="196" t="s">
        <v>93</v>
      </c>
      <c r="AT115" s="196" t="s">
        <v>143</v>
      </c>
      <c r="AU115" s="196" t="s">
        <v>90</v>
      </c>
      <c r="AY115" s="17" t="s">
        <v>138</v>
      </c>
      <c r="BE115" s="197">
        <f>IF(N115="základní",J115,0)</f>
        <v>0</v>
      </c>
      <c r="BF115" s="197">
        <f>IF(N115="snížená",J115,0)</f>
        <v>0</v>
      </c>
      <c r="BG115" s="197">
        <f>IF(N115="zákl. přenesená",J115,0)</f>
        <v>0</v>
      </c>
      <c r="BH115" s="197">
        <f>IF(N115="sníž. přenesená",J115,0)</f>
        <v>0</v>
      </c>
      <c r="BI115" s="197">
        <f>IF(N115="nulová",J115,0)</f>
        <v>0</v>
      </c>
      <c r="BJ115" s="17" t="s">
        <v>83</v>
      </c>
      <c r="BK115" s="197">
        <f>ROUND(I115*H115,2)</f>
        <v>0</v>
      </c>
      <c r="BL115" s="17" t="s">
        <v>93</v>
      </c>
      <c r="BM115" s="196" t="s">
        <v>172</v>
      </c>
    </row>
    <row r="116" spans="1:65" s="1" customFormat="1" ht="21.6" customHeight="1">
      <c r="A116" s="34"/>
      <c r="B116" s="35"/>
      <c r="C116" s="185" t="s">
        <v>173</v>
      </c>
      <c r="D116" s="185" t="s">
        <v>143</v>
      </c>
      <c r="E116" s="186" t="s">
        <v>174</v>
      </c>
      <c r="F116" s="187" t="s">
        <v>175</v>
      </c>
      <c r="G116" s="188" t="s">
        <v>168</v>
      </c>
      <c r="H116" s="189">
        <v>2</v>
      </c>
      <c r="I116" s="190"/>
      <c r="J116" s="191">
        <f>ROUND(I116*H116,2)</f>
        <v>0</v>
      </c>
      <c r="K116" s="187" t="s">
        <v>26</v>
      </c>
      <c r="L116" s="39"/>
      <c r="M116" s="192" t="s">
        <v>26</v>
      </c>
      <c r="N116" s="193" t="s">
        <v>49</v>
      </c>
      <c r="O116" s="64"/>
      <c r="P116" s="194">
        <f>O116*H116</f>
        <v>0</v>
      </c>
      <c r="Q116" s="194">
        <v>0</v>
      </c>
      <c r="R116" s="194">
        <f>Q116*H116</f>
        <v>0</v>
      </c>
      <c r="S116" s="194">
        <v>0</v>
      </c>
      <c r="T116" s="195">
        <f>S116*H116</f>
        <v>0</v>
      </c>
      <c r="U116" s="34"/>
      <c r="V116" s="34"/>
      <c r="W116" s="34"/>
      <c r="X116" s="34"/>
      <c r="Y116" s="34"/>
      <c r="Z116" s="34"/>
      <c r="AA116" s="34"/>
      <c r="AB116" s="34"/>
      <c r="AC116" s="34"/>
      <c r="AD116" s="34"/>
      <c r="AE116" s="34"/>
      <c r="AR116" s="196" t="s">
        <v>93</v>
      </c>
      <c r="AT116" s="196" t="s">
        <v>143</v>
      </c>
      <c r="AU116" s="196" t="s">
        <v>90</v>
      </c>
      <c r="AY116" s="17" t="s">
        <v>138</v>
      </c>
      <c r="BE116" s="197">
        <f>IF(N116="základní",J116,0)</f>
        <v>0</v>
      </c>
      <c r="BF116" s="197">
        <f>IF(N116="snížená",J116,0)</f>
        <v>0</v>
      </c>
      <c r="BG116" s="197">
        <f>IF(N116="zákl. přenesená",J116,0)</f>
        <v>0</v>
      </c>
      <c r="BH116" s="197">
        <f>IF(N116="sníž. přenesená",J116,0)</f>
        <v>0</v>
      </c>
      <c r="BI116" s="197">
        <f>IF(N116="nulová",J116,0)</f>
        <v>0</v>
      </c>
      <c r="BJ116" s="17" t="s">
        <v>83</v>
      </c>
      <c r="BK116" s="197">
        <f>ROUND(I116*H116,2)</f>
        <v>0</v>
      </c>
      <c r="BL116" s="17" t="s">
        <v>93</v>
      </c>
      <c r="BM116" s="196" t="s">
        <v>176</v>
      </c>
    </row>
    <row r="117" spans="2:63" s="11" customFormat="1" ht="22.9" customHeight="1">
      <c r="B117" s="169"/>
      <c r="C117" s="170"/>
      <c r="D117" s="171" t="s">
        <v>77</v>
      </c>
      <c r="E117" s="183" t="s">
        <v>177</v>
      </c>
      <c r="F117" s="183" t="s">
        <v>178</v>
      </c>
      <c r="G117" s="170"/>
      <c r="H117" s="170"/>
      <c r="I117" s="173"/>
      <c r="J117" s="184">
        <f>BK117</f>
        <v>0</v>
      </c>
      <c r="K117" s="170"/>
      <c r="L117" s="175"/>
      <c r="M117" s="176"/>
      <c r="N117" s="177"/>
      <c r="O117" s="177"/>
      <c r="P117" s="178">
        <f>P118+P123</f>
        <v>0</v>
      </c>
      <c r="Q117" s="177"/>
      <c r="R117" s="178">
        <f>R118+R123</f>
        <v>0.015739200000000002</v>
      </c>
      <c r="S117" s="177"/>
      <c r="T117" s="179">
        <f>T118+T123</f>
        <v>0.304</v>
      </c>
      <c r="AR117" s="180" t="s">
        <v>83</v>
      </c>
      <c r="AT117" s="181" t="s">
        <v>77</v>
      </c>
      <c r="AU117" s="181" t="s">
        <v>83</v>
      </c>
      <c r="AY117" s="180" t="s">
        <v>138</v>
      </c>
      <c r="BK117" s="182">
        <f>BK118+BK123</f>
        <v>0</v>
      </c>
    </row>
    <row r="118" spans="2:63" s="11" customFormat="1" ht="20.85" customHeight="1">
      <c r="B118" s="169"/>
      <c r="C118" s="170"/>
      <c r="D118" s="171" t="s">
        <v>77</v>
      </c>
      <c r="E118" s="183" t="s">
        <v>179</v>
      </c>
      <c r="F118" s="183" t="s">
        <v>180</v>
      </c>
      <c r="G118" s="170"/>
      <c r="H118" s="170"/>
      <c r="I118" s="173"/>
      <c r="J118" s="184">
        <f>BK118</f>
        <v>0</v>
      </c>
      <c r="K118" s="170"/>
      <c r="L118" s="175"/>
      <c r="M118" s="176"/>
      <c r="N118" s="177"/>
      <c r="O118" s="177"/>
      <c r="P118" s="178">
        <f>SUM(P119:P122)</f>
        <v>0</v>
      </c>
      <c r="Q118" s="177"/>
      <c r="R118" s="178">
        <f>SUM(R119:R122)</f>
        <v>0.0071792</v>
      </c>
      <c r="S118" s="177"/>
      <c r="T118" s="179">
        <f>SUM(T119:T122)</f>
        <v>0</v>
      </c>
      <c r="AR118" s="180" t="s">
        <v>83</v>
      </c>
      <c r="AT118" s="181" t="s">
        <v>77</v>
      </c>
      <c r="AU118" s="181" t="s">
        <v>87</v>
      </c>
      <c r="AY118" s="180" t="s">
        <v>138</v>
      </c>
      <c r="BK118" s="182">
        <f>SUM(BK119:BK122)</f>
        <v>0</v>
      </c>
    </row>
    <row r="119" spans="1:65" s="1" customFormat="1" ht="32.45" customHeight="1">
      <c r="A119" s="34"/>
      <c r="B119" s="35"/>
      <c r="C119" s="185" t="s">
        <v>139</v>
      </c>
      <c r="D119" s="185" t="s">
        <v>143</v>
      </c>
      <c r="E119" s="186" t="s">
        <v>181</v>
      </c>
      <c r="F119" s="187" t="s">
        <v>182</v>
      </c>
      <c r="G119" s="188" t="s">
        <v>146</v>
      </c>
      <c r="H119" s="189">
        <v>179.48</v>
      </c>
      <c r="I119" s="190"/>
      <c r="J119" s="191">
        <f>ROUND(I119*H119,2)</f>
        <v>0</v>
      </c>
      <c r="K119" s="187" t="s">
        <v>147</v>
      </c>
      <c r="L119" s="39"/>
      <c r="M119" s="192" t="s">
        <v>26</v>
      </c>
      <c r="N119" s="193" t="s">
        <v>49</v>
      </c>
      <c r="O119" s="64"/>
      <c r="P119" s="194">
        <f>O119*H119</f>
        <v>0</v>
      </c>
      <c r="Q119" s="194">
        <v>4E-05</v>
      </c>
      <c r="R119" s="194">
        <f>Q119*H119</f>
        <v>0.0071792</v>
      </c>
      <c r="S119" s="194">
        <v>0</v>
      </c>
      <c r="T119" s="195">
        <f>S119*H119</f>
        <v>0</v>
      </c>
      <c r="U119" s="34"/>
      <c r="V119" s="34"/>
      <c r="W119" s="34"/>
      <c r="X119" s="34"/>
      <c r="Y119" s="34"/>
      <c r="Z119" s="34"/>
      <c r="AA119" s="34"/>
      <c r="AB119" s="34"/>
      <c r="AC119" s="34"/>
      <c r="AD119" s="34"/>
      <c r="AE119" s="34"/>
      <c r="AR119" s="196" t="s">
        <v>93</v>
      </c>
      <c r="AT119" s="196" t="s">
        <v>143</v>
      </c>
      <c r="AU119" s="196" t="s">
        <v>90</v>
      </c>
      <c r="AY119" s="17" t="s">
        <v>138</v>
      </c>
      <c r="BE119" s="197">
        <f>IF(N119="základní",J119,0)</f>
        <v>0</v>
      </c>
      <c r="BF119" s="197">
        <f>IF(N119="snížená",J119,0)</f>
        <v>0</v>
      </c>
      <c r="BG119" s="197">
        <f>IF(N119="zákl. přenesená",J119,0)</f>
        <v>0</v>
      </c>
      <c r="BH119" s="197">
        <f>IF(N119="sníž. přenesená",J119,0)</f>
        <v>0</v>
      </c>
      <c r="BI119" s="197">
        <f>IF(N119="nulová",J119,0)</f>
        <v>0</v>
      </c>
      <c r="BJ119" s="17" t="s">
        <v>83</v>
      </c>
      <c r="BK119" s="197">
        <f>ROUND(I119*H119,2)</f>
        <v>0</v>
      </c>
      <c r="BL119" s="17" t="s">
        <v>93</v>
      </c>
      <c r="BM119" s="196" t="s">
        <v>183</v>
      </c>
    </row>
    <row r="120" spans="2:51" s="12" customFormat="1" ht="12">
      <c r="B120" s="198"/>
      <c r="C120" s="199"/>
      <c r="D120" s="200" t="s">
        <v>149</v>
      </c>
      <c r="E120" s="201" t="s">
        <v>26</v>
      </c>
      <c r="F120" s="202" t="s">
        <v>184</v>
      </c>
      <c r="G120" s="199"/>
      <c r="H120" s="201" t="s">
        <v>26</v>
      </c>
      <c r="I120" s="203"/>
      <c r="J120" s="199"/>
      <c r="K120" s="199"/>
      <c r="L120" s="204"/>
      <c r="M120" s="205"/>
      <c r="N120" s="206"/>
      <c r="O120" s="206"/>
      <c r="P120" s="206"/>
      <c r="Q120" s="206"/>
      <c r="R120" s="206"/>
      <c r="S120" s="206"/>
      <c r="T120" s="207"/>
      <c r="AT120" s="208" t="s">
        <v>149</v>
      </c>
      <c r="AU120" s="208" t="s">
        <v>90</v>
      </c>
      <c r="AV120" s="12" t="s">
        <v>83</v>
      </c>
      <c r="AW120" s="12" t="s">
        <v>40</v>
      </c>
      <c r="AX120" s="12" t="s">
        <v>78</v>
      </c>
      <c r="AY120" s="208" t="s">
        <v>138</v>
      </c>
    </row>
    <row r="121" spans="2:51" s="13" customFormat="1" ht="12">
      <c r="B121" s="209"/>
      <c r="C121" s="210"/>
      <c r="D121" s="200" t="s">
        <v>149</v>
      </c>
      <c r="E121" s="211" t="s">
        <v>26</v>
      </c>
      <c r="F121" s="212" t="s">
        <v>185</v>
      </c>
      <c r="G121" s="210"/>
      <c r="H121" s="213">
        <v>179.48</v>
      </c>
      <c r="I121" s="214"/>
      <c r="J121" s="210"/>
      <c r="K121" s="210"/>
      <c r="L121" s="215"/>
      <c r="M121" s="216"/>
      <c r="N121" s="217"/>
      <c r="O121" s="217"/>
      <c r="P121" s="217"/>
      <c r="Q121" s="217"/>
      <c r="R121" s="217"/>
      <c r="S121" s="217"/>
      <c r="T121" s="218"/>
      <c r="AT121" s="219" t="s">
        <v>149</v>
      </c>
      <c r="AU121" s="219" t="s">
        <v>90</v>
      </c>
      <c r="AV121" s="13" t="s">
        <v>87</v>
      </c>
      <c r="AW121" s="13" t="s">
        <v>40</v>
      </c>
      <c r="AX121" s="13" t="s">
        <v>83</v>
      </c>
      <c r="AY121" s="219" t="s">
        <v>138</v>
      </c>
    </row>
    <row r="122" spans="1:65" s="1" customFormat="1" ht="32.45" customHeight="1">
      <c r="A122" s="34"/>
      <c r="B122" s="35"/>
      <c r="C122" s="185" t="s">
        <v>186</v>
      </c>
      <c r="D122" s="185" t="s">
        <v>143</v>
      </c>
      <c r="E122" s="186" t="s">
        <v>187</v>
      </c>
      <c r="F122" s="187" t="s">
        <v>188</v>
      </c>
      <c r="G122" s="188" t="s">
        <v>189</v>
      </c>
      <c r="H122" s="189">
        <v>1</v>
      </c>
      <c r="I122" s="190"/>
      <c r="J122" s="191">
        <f>ROUND(I122*H122,2)</f>
        <v>0</v>
      </c>
      <c r="K122" s="187" t="s">
        <v>26</v>
      </c>
      <c r="L122" s="39"/>
      <c r="M122" s="192" t="s">
        <v>26</v>
      </c>
      <c r="N122" s="193" t="s">
        <v>49</v>
      </c>
      <c r="O122" s="64"/>
      <c r="P122" s="194">
        <f>O122*H122</f>
        <v>0</v>
      </c>
      <c r="Q122" s="194">
        <v>0</v>
      </c>
      <c r="R122" s="194">
        <f>Q122*H122</f>
        <v>0</v>
      </c>
      <c r="S122" s="194">
        <v>0</v>
      </c>
      <c r="T122" s="195">
        <f>S122*H122</f>
        <v>0</v>
      </c>
      <c r="U122" s="34"/>
      <c r="V122" s="34"/>
      <c r="W122" s="34"/>
      <c r="X122" s="34"/>
      <c r="Y122" s="34"/>
      <c r="Z122" s="34"/>
      <c r="AA122" s="34"/>
      <c r="AB122" s="34"/>
      <c r="AC122" s="34"/>
      <c r="AD122" s="34"/>
      <c r="AE122" s="34"/>
      <c r="AR122" s="196" t="s">
        <v>93</v>
      </c>
      <c r="AT122" s="196" t="s">
        <v>143</v>
      </c>
      <c r="AU122" s="196" t="s">
        <v>90</v>
      </c>
      <c r="AY122" s="17" t="s">
        <v>138</v>
      </c>
      <c r="BE122" s="197">
        <f>IF(N122="základní",J122,0)</f>
        <v>0</v>
      </c>
      <c r="BF122" s="197">
        <f>IF(N122="snížená",J122,0)</f>
        <v>0</v>
      </c>
      <c r="BG122" s="197">
        <f>IF(N122="zákl. přenesená",J122,0)</f>
        <v>0</v>
      </c>
      <c r="BH122" s="197">
        <f>IF(N122="sníž. přenesená",J122,0)</f>
        <v>0</v>
      </c>
      <c r="BI122" s="197">
        <f>IF(N122="nulová",J122,0)</f>
        <v>0</v>
      </c>
      <c r="BJ122" s="17" t="s">
        <v>83</v>
      </c>
      <c r="BK122" s="197">
        <f>ROUND(I122*H122,2)</f>
        <v>0</v>
      </c>
      <c r="BL122" s="17" t="s">
        <v>93</v>
      </c>
      <c r="BM122" s="196" t="s">
        <v>190</v>
      </c>
    </row>
    <row r="123" spans="2:63" s="11" customFormat="1" ht="20.85" customHeight="1">
      <c r="B123" s="169"/>
      <c r="C123" s="170"/>
      <c r="D123" s="171" t="s">
        <v>77</v>
      </c>
      <c r="E123" s="183" t="s">
        <v>191</v>
      </c>
      <c r="F123" s="183" t="s">
        <v>192</v>
      </c>
      <c r="G123" s="170"/>
      <c r="H123" s="170"/>
      <c r="I123" s="173"/>
      <c r="J123" s="184">
        <f>BK123</f>
        <v>0</v>
      </c>
      <c r="K123" s="170"/>
      <c r="L123" s="175"/>
      <c r="M123" s="176"/>
      <c r="N123" s="177"/>
      <c r="O123" s="177"/>
      <c r="P123" s="178">
        <f>SUM(P124:P125)</f>
        <v>0</v>
      </c>
      <c r="Q123" s="177"/>
      <c r="R123" s="178">
        <f>SUM(R124:R125)</f>
        <v>0.00856</v>
      </c>
      <c r="S123" s="177"/>
      <c r="T123" s="179">
        <f>SUM(T124:T125)</f>
        <v>0.304</v>
      </c>
      <c r="AR123" s="180" t="s">
        <v>83</v>
      </c>
      <c r="AT123" s="181" t="s">
        <v>77</v>
      </c>
      <c r="AU123" s="181" t="s">
        <v>87</v>
      </c>
      <c r="AY123" s="180" t="s">
        <v>138</v>
      </c>
      <c r="BK123" s="182">
        <f>SUM(BK124:BK125)</f>
        <v>0</v>
      </c>
    </row>
    <row r="124" spans="1:65" s="1" customFormat="1" ht="43.15" customHeight="1">
      <c r="A124" s="34"/>
      <c r="B124" s="35"/>
      <c r="C124" s="185" t="s">
        <v>193</v>
      </c>
      <c r="D124" s="185" t="s">
        <v>143</v>
      </c>
      <c r="E124" s="186" t="s">
        <v>194</v>
      </c>
      <c r="F124" s="187" t="s">
        <v>195</v>
      </c>
      <c r="G124" s="188" t="s">
        <v>168</v>
      </c>
      <c r="H124" s="189">
        <v>8</v>
      </c>
      <c r="I124" s="190"/>
      <c r="J124" s="191">
        <f>ROUND(I124*H124,2)</f>
        <v>0</v>
      </c>
      <c r="K124" s="187" t="s">
        <v>26</v>
      </c>
      <c r="L124" s="39"/>
      <c r="M124" s="192" t="s">
        <v>26</v>
      </c>
      <c r="N124" s="193" t="s">
        <v>49</v>
      </c>
      <c r="O124" s="64"/>
      <c r="P124" s="194">
        <f>O124*H124</f>
        <v>0</v>
      </c>
      <c r="Q124" s="194">
        <v>0.00107</v>
      </c>
      <c r="R124" s="194">
        <f>Q124*H124</f>
        <v>0.00856</v>
      </c>
      <c r="S124" s="194">
        <v>0.038</v>
      </c>
      <c r="T124" s="195">
        <f>S124*H124</f>
        <v>0.304</v>
      </c>
      <c r="U124" s="34"/>
      <c r="V124" s="34"/>
      <c r="W124" s="34"/>
      <c r="X124" s="34"/>
      <c r="Y124" s="34"/>
      <c r="Z124" s="34"/>
      <c r="AA124" s="34"/>
      <c r="AB124" s="34"/>
      <c r="AC124" s="34"/>
      <c r="AD124" s="34"/>
      <c r="AE124" s="34"/>
      <c r="AR124" s="196" t="s">
        <v>93</v>
      </c>
      <c r="AT124" s="196" t="s">
        <v>143</v>
      </c>
      <c r="AU124" s="196" t="s">
        <v>90</v>
      </c>
      <c r="AY124" s="17" t="s">
        <v>138</v>
      </c>
      <c r="BE124" s="197">
        <f>IF(N124="základní",J124,0)</f>
        <v>0</v>
      </c>
      <c r="BF124" s="197">
        <f>IF(N124="snížená",J124,0)</f>
        <v>0</v>
      </c>
      <c r="BG124" s="197">
        <f>IF(N124="zákl. přenesená",J124,0)</f>
        <v>0</v>
      </c>
      <c r="BH124" s="197">
        <f>IF(N124="sníž. přenesená",J124,0)</f>
        <v>0</v>
      </c>
      <c r="BI124" s="197">
        <f>IF(N124="nulová",J124,0)</f>
        <v>0</v>
      </c>
      <c r="BJ124" s="17" t="s">
        <v>83</v>
      </c>
      <c r="BK124" s="197">
        <f>ROUND(I124*H124,2)</f>
        <v>0</v>
      </c>
      <c r="BL124" s="17" t="s">
        <v>93</v>
      </c>
      <c r="BM124" s="196" t="s">
        <v>196</v>
      </c>
    </row>
    <row r="125" spans="2:51" s="13" customFormat="1" ht="12">
      <c r="B125" s="209"/>
      <c r="C125" s="210"/>
      <c r="D125" s="200" t="s">
        <v>149</v>
      </c>
      <c r="E125" s="211" t="s">
        <v>26</v>
      </c>
      <c r="F125" s="212" t="s">
        <v>193</v>
      </c>
      <c r="G125" s="210"/>
      <c r="H125" s="213">
        <v>8</v>
      </c>
      <c r="I125" s="214"/>
      <c r="J125" s="210"/>
      <c r="K125" s="210"/>
      <c r="L125" s="215"/>
      <c r="M125" s="216"/>
      <c r="N125" s="217"/>
      <c r="O125" s="217"/>
      <c r="P125" s="217"/>
      <c r="Q125" s="217"/>
      <c r="R125" s="217"/>
      <c r="S125" s="217"/>
      <c r="T125" s="218"/>
      <c r="AT125" s="219" t="s">
        <v>149</v>
      </c>
      <c r="AU125" s="219" t="s">
        <v>90</v>
      </c>
      <c r="AV125" s="13" t="s">
        <v>87</v>
      </c>
      <c r="AW125" s="13" t="s">
        <v>40</v>
      </c>
      <c r="AX125" s="13" t="s">
        <v>83</v>
      </c>
      <c r="AY125" s="219" t="s">
        <v>138</v>
      </c>
    </row>
    <row r="126" spans="2:63" s="11" customFormat="1" ht="22.9" customHeight="1">
      <c r="B126" s="169"/>
      <c r="C126" s="170"/>
      <c r="D126" s="171" t="s">
        <v>77</v>
      </c>
      <c r="E126" s="183" t="s">
        <v>197</v>
      </c>
      <c r="F126" s="183" t="s">
        <v>198</v>
      </c>
      <c r="G126" s="170"/>
      <c r="H126" s="170"/>
      <c r="I126" s="173"/>
      <c r="J126" s="184">
        <f>BK126</f>
        <v>0</v>
      </c>
      <c r="K126" s="170"/>
      <c r="L126" s="175"/>
      <c r="M126" s="176"/>
      <c r="N126" s="177"/>
      <c r="O126" s="177"/>
      <c r="P126" s="178">
        <f>SUM(P127:P131)</f>
        <v>0</v>
      </c>
      <c r="Q126" s="177"/>
      <c r="R126" s="178">
        <f>SUM(R127:R131)</f>
        <v>0</v>
      </c>
      <c r="S126" s="177"/>
      <c r="T126" s="179">
        <f>SUM(T127:T131)</f>
        <v>0</v>
      </c>
      <c r="AR126" s="180" t="s">
        <v>83</v>
      </c>
      <c r="AT126" s="181" t="s">
        <v>77</v>
      </c>
      <c r="AU126" s="181" t="s">
        <v>83</v>
      </c>
      <c r="AY126" s="180" t="s">
        <v>138</v>
      </c>
      <c r="BK126" s="182">
        <f>SUM(BK127:BK131)</f>
        <v>0</v>
      </c>
    </row>
    <row r="127" spans="1:65" s="1" customFormat="1" ht="43.15" customHeight="1">
      <c r="A127" s="34"/>
      <c r="B127" s="35"/>
      <c r="C127" s="185" t="s">
        <v>177</v>
      </c>
      <c r="D127" s="185" t="s">
        <v>143</v>
      </c>
      <c r="E127" s="186" t="s">
        <v>199</v>
      </c>
      <c r="F127" s="187" t="s">
        <v>200</v>
      </c>
      <c r="G127" s="188" t="s">
        <v>201</v>
      </c>
      <c r="H127" s="189">
        <v>1.241</v>
      </c>
      <c r="I127" s="190"/>
      <c r="J127" s="191">
        <f>ROUND(I127*H127,2)</f>
        <v>0</v>
      </c>
      <c r="K127" s="187" t="s">
        <v>147</v>
      </c>
      <c r="L127" s="39"/>
      <c r="M127" s="192" t="s">
        <v>26</v>
      </c>
      <c r="N127" s="193" t="s">
        <v>49</v>
      </c>
      <c r="O127" s="64"/>
      <c r="P127" s="194">
        <f>O127*H127</f>
        <v>0</v>
      </c>
      <c r="Q127" s="194">
        <v>0</v>
      </c>
      <c r="R127" s="194">
        <f>Q127*H127</f>
        <v>0</v>
      </c>
      <c r="S127" s="194">
        <v>0</v>
      </c>
      <c r="T127" s="195">
        <f>S127*H127</f>
        <v>0</v>
      </c>
      <c r="U127" s="34"/>
      <c r="V127" s="34"/>
      <c r="W127" s="34"/>
      <c r="X127" s="34"/>
      <c r="Y127" s="34"/>
      <c r="Z127" s="34"/>
      <c r="AA127" s="34"/>
      <c r="AB127" s="34"/>
      <c r="AC127" s="34"/>
      <c r="AD127" s="34"/>
      <c r="AE127" s="34"/>
      <c r="AR127" s="196" t="s">
        <v>93</v>
      </c>
      <c r="AT127" s="196" t="s">
        <v>143</v>
      </c>
      <c r="AU127" s="196" t="s">
        <v>87</v>
      </c>
      <c r="AY127" s="17" t="s">
        <v>138</v>
      </c>
      <c r="BE127" s="197">
        <f>IF(N127="základní",J127,0)</f>
        <v>0</v>
      </c>
      <c r="BF127" s="197">
        <f>IF(N127="snížená",J127,0)</f>
        <v>0</v>
      </c>
      <c r="BG127" s="197">
        <f>IF(N127="zákl. přenesená",J127,0)</f>
        <v>0</v>
      </c>
      <c r="BH127" s="197">
        <f>IF(N127="sníž. přenesená",J127,0)</f>
        <v>0</v>
      </c>
      <c r="BI127" s="197">
        <f>IF(N127="nulová",J127,0)</f>
        <v>0</v>
      </c>
      <c r="BJ127" s="17" t="s">
        <v>83</v>
      </c>
      <c r="BK127" s="197">
        <f>ROUND(I127*H127,2)</f>
        <v>0</v>
      </c>
      <c r="BL127" s="17" t="s">
        <v>93</v>
      </c>
      <c r="BM127" s="196" t="s">
        <v>202</v>
      </c>
    </row>
    <row r="128" spans="1:65" s="1" customFormat="1" ht="32.45" customHeight="1">
      <c r="A128" s="34"/>
      <c r="B128" s="35"/>
      <c r="C128" s="185" t="s">
        <v>203</v>
      </c>
      <c r="D128" s="185" t="s">
        <v>143</v>
      </c>
      <c r="E128" s="186" t="s">
        <v>204</v>
      </c>
      <c r="F128" s="187" t="s">
        <v>205</v>
      </c>
      <c r="G128" s="188" t="s">
        <v>201</v>
      </c>
      <c r="H128" s="189">
        <v>1.241</v>
      </c>
      <c r="I128" s="190"/>
      <c r="J128" s="191">
        <f>ROUND(I128*H128,2)</f>
        <v>0</v>
      </c>
      <c r="K128" s="187" t="s">
        <v>147</v>
      </c>
      <c r="L128" s="39"/>
      <c r="M128" s="192" t="s">
        <v>26</v>
      </c>
      <c r="N128" s="193" t="s">
        <v>49</v>
      </c>
      <c r="O128" s="64"/>
      <c r="P128" s="194">
        <f>O128*H128</f>
        <v>0</v>
      </c>
      <c r="Q128" s="194">
        <v>0</v>
      </c>
      <c r="R128" s="194">
        <f>Q128*H128</f>
        <v>0</v>
      </c>
      <c r="S128" s="194">
        <v>0</v>
      </c>
      <c r="T128" s="195">
        <f>S128*H128</f>
        <v>0</v>
      </c>
      <c r="U128" s="34"/>
      <c r="V128" s="34"/>
      <c r="W128" s="34"/>
      <c r="X128" s="34"/>
      <c r="Y128" s="34"/>
      <c r="Z128" s="34"/>
      <c r="AA128" s="34"/>
      <c r="AB128" s="34"/>
      <c r="AC128" s="34"/>
      <c r="AD128" s="34"/>
      <c r="AE128" s="34"/>
      <c r="AR128" s="196" t="s">
        <v>93</v>
      </c>
      <c r="AT128" s="196" t="s">
        <v>143</v>
      </c>
      <c r="AU128" s="196" t="s">
        <v>87</v>
      </c>
      <c r="AY128" s="17" t="s">
        <v>138</v>
      </c>
      <c r="BE128" s="197">
        <f>IF(N128="základní",J128,0)</f>
        <v>0</v>
      </c>
      <c r="BF128" s="197">
        <f>IF(N128="snížená",J128,0)</f>
        <v>0</v>
      </c>
      <c r="BG128" s="197">
        <f>IF(N128="zákl. přenesená",J128,0)</f>
        <v>0</v>
      </c>
      <c r="BH128" s="197">
        <f>IF(N128="sníž. přenesená",J128,0)</f>
        <v>0</v>
      </c>
      <c r="BI128" s="197">
        <f>IF(N128="nulová",J128,0)</f>
        <v>0</v>
      </c>
      <c r="BJ128" s="17" t="s">
        <v>83</v>
      </c>
      <c r="BK128" s="197">
        <f>ROUND(I128*H128,2)</f>
        <v>0</v>
      </c>
      <c r="BL128" s="17" t="s">
        <v>93</v>
      </c>
      <c r="BM128" s="196" t="s">
        <v>206</v>
      </c>
    </row>
    <row r="129" spans="1:65" s="1" customFormat="1" ht="43.15" customHeight="1">
      <c r="A129" s="34"/>
      <c r="B129" s="35"/>
      <c r="C129" s="185" t="s">
        <v>21</v>
      </c>
      <c r="D129" s="185" t="s">
        <v>143</v>
      </c>
      <c r="E129" s="186" t="s">
        <v>207</v>
      </c>
      <c r="F129" s="187" t="s">
        <v>208</v>
      </c>
      <c r="G129" s="188" t="s">
        <v>201</v>
      </c>
      <c r="H129" s="189">
        <v>37.23</v>
      </c>
      <c r="I129" s="190"/>
      <c r="J129" s="191">
        <f>ROUND(I129*H129,2)</f>
        <v>0</v>
      </c>
      <c r="K129" s="187" t="s">
        <v>147</v>
      </c>
      <c r="L129" s="39"/>
      <c r="M129" s="192" t="s">
        <v>26</v>
      </c>
      <c r="N129" s="193" t="s">
        <v>49</v>
      </c>
      <c r="O129" s="64"/>
      <c r="P129" s="194">
        <f>O129*H129</f>
        <v>0</v>
      </c>
      <c r="Q129" s="194">
        <v>0</v>
      </c>
      <c r="R129" s="194">
        <f>Q129*H129</f>
        <v>0</v>
      </c>
      <c r="S129" s="194">
        <v>0</v>
      </c>
      <c r="T129" s="195">
        <f>S129*H129</f>
        <v>0</v>
      </c>
      <c r="U129" s="34"/>
      <c r="V129" s="34"/>
      <c r="W129" s="34"/>
      <c r="X129" s="34"/>
      <c r="Y129" s="34"/>
      <c r="Z129" s="34"/>
      <c r="AA129" s="34"/>
      <c r="AB129" s="34"/>
      <c r="AC129" s="34"/>
      <c r="AD129" s="34"/>
      <c r="AE129" s="34"/>
      <c r="AR129" s="196" t="s">
        <v>93</v>
      </c>
      <c r="AT129" s="196" t="s">
        <v>143</v>
      </c>
      <c r="AU129" s="196" t="s">
        <v>87</v>
      </c>
      <c r="AY129" s="17" t="s">
        <v>138</v>
      </c>
      <c r="BE129" s="197">
        <f>IF(N129="základní",J129,0)</f>
        <v>0</v>
      </c>
      <c r="BF129" s="197">
        <f>IF(N129="snížená",J129,0)</f>
        <v>0</v>
      </c>
      <c r="BG129" s="197">
        <f>IF(N129="zákl. přenesená",J129,0)</f>
        <v>0</v>
      </c>
      <c r="BH129" s="197">
        <f>IF(N129="sníž. přenesená",J129,0)</f>
        <v>0</v>
      </c>
      <c r="BI129" s="197">
        <f>IF(N129="nulová",J129,0)</f>
        <v>0</v>
      </c>
      <c r="BJ129" s="17" t="s">
        <v>83</v>
      </c>
      <c r="BK129" s="197">
        <f>ROUND(I129*H129,2)</f>
        <v>0</v>
      </c>
      <c r="BL129" s="17" t="s">
        <v>93</v>
      </c>
      <c r="BM129" s="196" t="s">
        <v>209</v>
      </c>
    </row>
    <row r="130" spans="2:51" s="13" customFormat="1" ht="12">
      <c r="B130" s="209"/>
      <c r="C130" s="210"/>
      <c r="D130" s="200" t="s">
        <v>149</v>
      </c>
      <c r="E130" s="210"/>
      <c r="F130" s="212" t="s">
        <v>210</v>
      </c>
      <c r="G130" s="210"/>
      <c r="H130" s="213">
        <v>37.23</v>
      </c>
      <c r="I130" s="214"/>
      <c r="J130" s="210"/>
      <c r="K130" s="210"/>
      <c r="L130" s="215"/>
      <c r="M130" s="216"/>
      <c r="N130" s="217"/>
      <c r="O130" s="217"/>
      <c r="P130" s="217"/>
      <c r="Q130" s="217"/>
      <c r="R130" s="217"/>
      <c r="S130" s="217"/>
      <c r="T130" s="218"/>
      <c r="AT130" s="219" t="s">
        <v>149</v>
      </c>
      <c r="AU130" s="219" t="s">
        <v>87</v>
      </c>
      <c r="AV130" s="13" t="s">
        <v>87</v>
      </c>
      <c r="AW130" s="13" t="s">
        <v>11</v>
      </c>
      <c r="AX130" s="13" t="s">
        <v>83</v>
      </c>
      <c r="AY130" s="219" t="s">
        <v>138</v>
      </c>
    </row>
    <row r="131" spans="1:65" s="1" customFormat="1" ht="43.15" customHeight="1">
      <c r="A131" s="34"/>
      <c r="B131" s="35"/>
      <c r="C131" s="185" t="s">
        <v>211</v>
      </c>
      <c r="D131" s="185" t="s">
        <v>143</v>
      </c>
      <c r="E131" s="186" t="s">
        <v>212</v>
      </c>
      <c r="F131" s="187" t="s">
        <v>213</v>
      </c>
      <c r="G131" s="188" t="s">
        <v>201</v>
      </c>
      <c r="H131" s="189">
        <v>1.241</v>
      </c>
      <c r="I131" s="190"/>
      <c r="J131" s="191">
        <f>ROUND(I131*H131,2)</f>
        <v>0</v>
      </c>
      <c r="K131" s="187" t="s">
        <v>147</v>
      </c>
      <c r="L131" s="39"/>
      <c r="M131" s="192" t="s">
        <v>26</v>
      </c>
      <c r="N131" s="193" t="s">
        <v>49</v>
      </c>
      <c r="O131" s="64"/>
      <c r="P131" s="194">
        <f>O131*H131</f>
        <v>0</v>
      </c>
      <c r="Q131" s="194">
        <v>0</v>
      </c>
      <c r="R131" s="194">
        <f>Q131*H131</f>
        <v>0</v>
      </c>
      <c r="S131" s="194">
        <v>0</v>
      </c>
      <c r="T131" s="195">
        <f>S131*H131</f>
        <v>0</v>
      </c>
      <c r="U131" s="34"/>
      <c r="V131" s="34"/>
      <c r="W131" s="34"/>
      <c r="X131" s="34"/>
      <c r="Y131" s="34"/>
      <c r="Z131" s="34"/>
      <c r="AA131" s="34"/>
      <c r="AB131" s="34"/>
      <c r="AC131" s="34"/>
      <c r="AD131" s="34"/>
      <c r="AE131" s="34"/>
      <c r="AR131" s="196" t="s">
        <v>93</v>
      </c>
      <c r="AT131" s="196" t="s">
        <v>143</v>
      </c>
      <c r="AU131" s="196" t="s">
        <v>87</v>
      </c>
      <c r="AY131" s="17" t="s">
        <v>138</v>
      </c>
      <c r="BE131" s="197">
        <f>IF(N131="základní",J131,0)</f>
        <v>0</v>
      </c>
      <c r="BF131" s="197">
        <f>IF(N131="snížená",J131,0)</f>
        <v>0</v>
      </c>
      <c r="BG131" s="197">
        <f>IF(N131="zákl. přenesená",J131,0)</f>
        <v>0</v>
      </c>
      <c r="BH131" s="197">
        <f>IF(N131="sníž. přenesená",J131,0)</f>
        <v>0</v>
      </c>
      <c r="BI131" s="197">
        <f>IF(N131="nulová",J131,0)</f>
        <v>0</v>
      </c>
      <c r="BJ131" s="17" t="s">
        <v>83</v>
      </c>
      <c r="BK131" s="197">
        <f>ROUND(I131*H131,2)</f>
        <v>0</v>
      </c>
      <c r="BL131" s="17" t="s">
        <v>93</v>
      </c>
      <c r="BM131" s="196" t="s">
        <v>214</v>
      </c>
    </row>
    <row r="132" spans="2:63" s="11" customFormat="1" ht="22.9" customHeight="1">
      <c r="B132" s="169"/>
      <c r="C132" s="170"/>
      <c r="D132" s="171" t="s">
        <v>77</v>
      </c>
      <c r="E132" s="183" t="s">
        <v>215</v>
      </c>
      <c r="F132" s="183" t="s">
        <v>216</v>
      </c>
      <c r="G132" s="170"/>
      <c r="H132" s="170"/>
      <c r="I132" s="173"/>
      <c r="J132" s="184">
        <f>BK132</f>
        <v>0</v>
      </c>
      <c r="K132" s="170"/>
      <c r="L132" s="175"/>
      <c r="M132" s="176"/>
      <c r="N132" s="177"/>
      <c r="O132" s="177"/>
      <c r="P132" s="178">
        <f>P133</f>
        <v>0</v>
      </c>
      <c r="Q132" s="177"/>
      <c r="R132" s="178">
        <f>R133</f>
        <v>0</v>
      </c>
      <c r="S132" s="177"/>
      <c r="T132" s="179">
        <f>T133</f>
        <v>0</v>
      </c>
      <c r="AR132" s="180" t="s">
        <v>83</v>
      </c>
      <c r="AT132" s="181" t="s">
        <v>77</v>
      </c>
      <c r="AU132" s="181" t="s">
        <v>83</v>
      </c>
      <c r="AY132" s="180" t="s">
        <v>138</v>
      </c>
      <c r="BK132" s="182">
        <f>BK133</f>
        <v>0</v>
      </c>
    </row>
    <row r="133" spans="1:65" s="1" customFormat="1" ht="54" customHeight="1">
      <c r="A133" s="34"/>
      <c r="B133" s="35"/>
      <c r="C133" s="185" t="s">
        <v>217</v>
      </c>
      <c r="D133" s="185" t="s">
        <v>143</v>
      </c>
      <c r="E133" s="186" t="s">
        <v>218</v>
      </c>
      <c r="F133" s="187" t="s">
        <v>219</v>
      </c>
      <c r="G133" s="188" t="s">
        <v>201</v>
      </c>
      <c r="H133" s="189">
        <v>0.711</v>
      </c>
      <c r="I133" s="190"/>
      <c r="J133" s="191">
        <f>ROUND(I133*H133,2)</f>
        <v>0</v>
      </c>
      <c r="K133" s="187" t="s">
        <v>147</v>
      </c>
      <c r="L133" s="39"/>
      <c r="M133" s="192" t="s">
        <v>26</v>
      </c>
      <c r="N133" s="193" t="s">
        <v>49</v>
      </c>
      <c r="O133" s="64"/>
      <c r="P133" s="194">
        <f>O133*H133</f>
        <v>0</v>
      </c>
      <c r="Q133" s="194">
        <v>0</v>
      </c>
      <c r="R133" s="194">
        <f>Q133*H133</f>
        <v>0</v>
      </c>
      <c r="S133" s="194">
        <v>0</v>
      </c>
      <c r="T133" s="195">
        <f>S133*H133</f>
        <v>0</v>
      </c>
      <c r="U133" s="34"/>
      <c r="V133" s="34"/>
      <c r="W133" s="34"/>
      <c r="X133" s="34"/>
      <c r="Y133" s="34"/>
      <c r="Z133" s="34"/>
      <c r="AA133" s="34"/>
      <c r="AB133" s="34"/>
      <c r="AC133" s="34"/>
      <c r="AD133" s="34"/>
      <c r="AE133" s="34"/>
      <c r="AR133" s="196" t="s">
        <v>93</v>
      </c>
      <c r="AT133" s="196" t="s">
        <v>143</v>
      </c>
      <c r="AU133" s="196" t="s">
        <v>87</v>
      </c>
      <c r="AY133" s="17" t="s">
        <v>138</v>
      </c>
      <c r="BE133" s="197">
        <f>IF(N133="základní",J133,0)</f>
        <v>0</v>
      </c>
      <c r="BF133" s="197">
        <f>IF(N133="snížená",J133,0)</f>
        <v>0</v>
      </c>
      <c r="BG133" s="197">
        <f>IF(N133="zákl. přenesená",J133,0)</f>
        <v>0</v>
      </c>
      <c r="BH133" s="197">
        <f>IF(N133="sníž. přenesená",J133,0)</f>
        <v>0</v>
      </c>
      <c r="BI133" s="197">
        <f>IF(N133="nulová",J133,0)</f>
        <v>0</v>
      </c>
      <c r="BJ133" s="17" t="s">
        <v>83</v>
      </c>
      <c r="BK133" s="197">
        <f>ROUND(I133*H133,2)</f>
        <v>0</v>
      </c>
      <c r="BL133" s="17" t="s">
        <v>93</v>
      </c>
      <c r="BM133" s="196" t="s">
        <v>220</v>
      </c>
    </row>
    <row r="134" spans="2:63" s="11" customFormat="1" ht="25.9" customHeight="1">
      <c r="B134" s="169"/>
      <c r="C134" s="170"/>
      <c r="D134" s="171" t="s">
        <v>77</v>
      </c>
      <c r="E134" s="172" t="s">
        <v>221</v>
      </c>
      <c r="F134" s="172" t="s">
        <v>222</v>
      </c>
      <c r="G134" s="170"/>
      <c r="H134" s="170"/>
      <c r="I134" s="173"/>
      <c r="J134" s="174">
        <f>BK134</f>
        <v>0</v>
      </c>
      <c r="K134" s="170"/>
      <c r="L134" s="175"/>
      <c r="M134" s="176"/>
      <c r="N134" s="177"/>
      <c r="O134" s="177"/>
      <c r="P134" s="178">
        <f>P135+P137+P169+P187+P191+P248+P252</f>
        <v>0</v>
      </c>
      <c r="Q134" s="177"/>
      <c r="R134" s="178">
        <f>R135+R137+R169+R187+R191+R248+R252</f>
        <v>1.1258594544039997</v>
      </c>
      <c r="S134" s="177"/>
      <c r="T134" s="179">
        <f>T135+T137+T169+T187+T191+T248+T252</f>
        <v>0.9368085</v>
      </c>
      <c r="AR134" s="180" t="s">
        <v>87</v>
      </c>
      <c r="AT134" s="181" t="s">
        <v>77</v>
      </c>
      <c r="AU134" s="181" t="s">
        <v>78</v>
      </c>
      <c r="AY134" s="180" t="s">
        <v>138</v>
      </c>
      <c r="BK134" s="182">
        <f>BK135+BK137+BK169+BK187+BK191+BK248+BK252</f>
        <v>0</v>
      </c>
    </row>
    <row r="135" spans="2:63" s="11" customFormat="1" ht="22.9" customHeight="1">
      <c r="B135" s="169"/>
      <c r="C135" s="170"/>
      <c r="D135" s="171" t="s">
        <v>77</v>
      </c>
      <c r="E135" s="183" t="s">
        <v>223</v>
      </c>
      <c r="F135" s="183" t="s">
        <v>224</v>
      </c>
      <c r="G135" s="170"/>
      <c r="H135" s="170"/>
      <c r="I135" s="173"/>
      <c r="J135" s="184">
        <f>BK135</f>
        <v>0</v>
      </c>
      <c r="K135" s="170"/>
      <c r="L135" s="175"/>
      <c r="M135" s="176"/>
      <c r="N135" s="177"/>
      <c r="O135" s="177"/>
      <c r="P135" s="178">
        <f>P136</f>
        <v>0</v>
      </c>
      <c r="Q135" s="177"/>
      <c r="R135" s="178">
        <f>R136</f>
        <v>0</v>
      </c>
      <c r="S135" s="177"/>
      <c r="T135" s="179">
        <f>T136</f>
        <v>0</v>
      </c>
      <c r="AR135" s="180" t="s">
        <v>87</v>
      </c>
      <c r="AT135" s="181" t="s">
        <v>77</v>
      </c>
      <c r="AU135" s="181" t="s">
        <v>83</v>
      </c>
      <c r="AY135" s="180" t="s">
        <v>138</v>
      </c>
      <c r="BK135" s="182">
        <f>BK136</f>
        <v>0</v>
      </c>
    </row>
    <row r="136" spans="1:65" s="1" customFormat="1" ht="21.6" customHeight="1">
      <c r="A136" s="34"/>
      <c r="B136" s="35"/>
      <c r="C136" s="185" t="s">
        <v>225</v>
      </c>
      <c r="D136" s="185" t="s">
        <v>143</v>
      </c>
      <c r="E136" s="186" t="s">
        <v>226</v>
      </c>
      <c r="F136" s="187" t="s">
        <v>227</v>
      </c>
      <c r="G136" s="188" t="s">
        <v>189</v>
      </c>
      <c r="H136" s="189">
        <v>1</v>
      </c>
      <c r="I136" s="190"/>
      <c r="J136" s="191">
        <f>ROUND(I136*H136,2)</f>
        <v>0</v>
      </c>
      <c r="K136" s="187" t="s">
        <v>26</v>
      </c>
      <c r="L136" s="39"/>
      <c r="M136" s="192" t="s">
        <v>26</v>
      </c>
      <c r="N136" s="193" t="s">
        <v>49</v>
      </c>
      <c r="O136" s="64"/>
      <c r="P136" s="194">
        <f>O136*H136</f>
        <v>0</v>
      </c>
      <c r="Q136" s="194">
        <v>0</v>
      </c>
      <c r="R136" s="194">
        <f>Q136*H136</f>
        <v>0</v>
      </c>
      <c r="S136" s="194">
        <v>0</v>
      </c>
      <c r="T136" s="195">
        <f>S136*H136</f>
        <v>0</v>
      </c>
      <c r="U136" s="34"/>
      <c r="V136" s="34"/>
      <c r="W136" s="34"/>
      <c r="X136" s="34"/>
      <c r="Y136" s="34"/>
      <c r="Z136" s="34"/>
      <c r="AA136" s="34"/>
      <c r="AB136" s="34"/>
      <c r="AC136" s="34"/>
      <c r="AD136" s="34"/>
      <c r="AE136" s="34"/>
      <c r="AR136" s="196" t="s">
        <v>228</v>
      </c>
      <c r="AT136" s="196" t="s">
        <v>143</v>
      </c>
      <c r="AU136" s="196" t="s">
        <v>87</v>
      </c>
      <c r="AY136" s="17" t="s">
        <v>138</v>
      </c>
      <c r="BE136" s="197">
        <f>IF(N136="základní",J136,0)</f>
        <v>0</v>
      </c>
      <c r="BF136" s="197">
        <f>IF(N136="snížená",J136,0)</f>
        <v>0</v>
      </c>
      <c r="BG136" s="197">
        <f>IF(N136="zákl. přenesená",J136,0)</f>
        <v>0</v>
      </c>
      <c r="BH136" s="197">
        <f>IF(N136="sníž. přenesená",J136,0)</f>
        <v>0</v>
      </c>
      <c r="BI136" s="197">
        <f>IF(N136="nulová",J136,0)</f>
        <v>0</v>
      </c>
      <c r="BJ136" s="17" t="s">
        <v>83</v>
      </c>
      <c r="BK136" s="197">
        <f>ROUND(I136*H136,2)</f>
        <v>0</v>
      </c>
      <c r="BL136" s="17" t="s">
        <v>228</v>
      </c>
      <c r="BM136" s="196" t="s">
        <v>229</v>
      </c>
    </row>
    <row r="137" spans="2:63" s="11" customFormat="1" ht="22.9" customHeight="1">
      <c r="B137" s="169"/>
      <c r="C137" s="170"/>
      <c r="D137" s="171" t="s">
        <v>77</v>
      </c>
      <c r="E137" s="183" t="s">
        <v>230</v>
      </c>
      <c r="F137" s="183" t="s">
        <v>231</v>
      </c>
      <c r="G137" s="170"/>
      <c r="H137" s="170"/>
      <c r="I137" s="173"/>
      <c r="J137" s="184">
        <f>BK137</f>
        <v>0</v>
      </c>
      <c r="K137" s="170"/>
      <c r="L137" s="175"/>
      <c r="M137" s="176"/>
      <c r="N137" s="177"/>
      <c r="O137" s="177"/>
      <c r="P137" s="178">
        <f>SUM(P138:P168)</f>
        <v>0</v>
      </c>
      <c r="Q137" s="177"/>
      <c r="R137" s="178">
        <f>SUM(R138:R168)</f>
        <v>0.6007855244039999</v>
      </c>
      <c r="S137" s="177"/>
      <c r="T137" s="179">
        <f>SUM(T138:T168)</f>
        <v>0.4205685</v>
      </c>
      <c r="AR137" s="180" t="s">
        <v>87</v>
      </c>
      <c r="AT137" s="181" t="s">
        <v>77</v>
      </c>
      <c r="AU137" s="181" t="s">
        <v>83</v>
      </c>
      <c r="AY137" s="180" t="s">
        <v>138</v>
      </c>
      <c r="BK137" s="182">
        <f>SUM(BK138:BK168)</f>
        <v>0</v>
      </c>
    </row>
    <row r="138" spans="1:65" s="1" customFormat="1" ht="32.45" customHeight="1">
      <c r="A138" s="34"/>
      <c r="B138" s="35"/>
      <c r="C138" s="185" t="s">
        <v>15</v>
      </c>
      <c r="D138" s="185" t="s">
        <v>143</v>
      </c>
      <c r="E138" s="186" t="s">
        <v>232</v>
      </c>
      <c r="F138" s="187" t="s">
        <v>233</v>
      </c>
      <c r="G138" s="188" t="s">
        <v>146</v>
      </c>
      <c r="H138" s="189">
        <v>39.49</v>
      </c>
      <c r="I138" s="190"/>
      <c r="J138" s="191">
        <f>ROUND(I138*H138,2)</f>
        <v>0</v>
      </c>
      <c r="K138" s="187" t="s">
        <v>147</v>
      </c>
      <c r="L138" s="39"/>
      <c r="M138" s="192" t="s">
        <v>26</v>
      </c>
      <c r="N138" s="193" t="s">
        <v>49</v>
      </c>
      <c r="O138" s="64"/>
      <c r="P138" s="194">
        <f>O138*H138</f>
        <v>0</v>
      </c>
      <c r="Q138" s="194">
        <v>0</v>
      </c>
      <c r="R138" s="194">
        <f>Q138*H138</f>
        <v>0</v>
      </c>
      <c r="S138" s="194">
        <v>0.01065</v>
      </c>
      <c r="T138" s="195">
        <f>S138*H138</f>
        <v>0.4205685</v>
      </c>
      <c r="U138" s="34"/>
      <c r="V138" s="34"/>
      <c r="W138" s="34"/>
      <c r="X138" s="34"/>
      <c r="Y138" s="34"/>
      <c r="Z138" s="34"/>
      <c r="AA138" s="34"/>
      <c r="AB138" s="34"/>
      <c r="AC138" s="34"/>
      <c r="AD138" s="34"/>
      <c r="AE138" s="34"/>
      <c r="AR138" s="196" t="s">
        <v>228</v>
      </c>
      <c r="AT138" s="196" t="s">
        <v>143</v>
      </c>
      <c r="AU138" s="196" t="s">
        <v>87</v>
      </c>
      <c r="AY138" s="17" t="s">
        <v>138</v>
      </c>
      <c r="BE138" s="197">
        <f>IF(N138="základní",J138,0)</f>
        <v>0</v>
      </c>
      <c r="BF138" s="197">
        <f>IF(N138="snížená",J138,0)</f>
        <v>0</v>
      </c>
      <c r="BG138" s="197">
        <f>IF(N138="zákl. přenesená",J138,0)</f>
        <v>0</v>
      </c>
      <c r="BH138" s="197">
        <f>IF(N138="sníž. přenesená",J138,0)</f>
        <v>0</v>
      </c>
      <c r="BI138" s="197">
        <f>IF(N138="nulová",J138,0)</f>
        <v>0</v>
      </c>
      <c r="BJ138" s="17" t="s">
        <v>83</v>
      </c>
      <c r="BK138" s="197">
        <f>ROUND(I138*H138,2)</f>
        <v>0</v>
      </c>
      <c r="BL138" s="17" t="s">
        <v>228</v>
      </c>
      <c r="BM138" s="196" t="s">
        <v>234</v>
      </c>
    </row>
    <row r="139" spans="2:51" s="12" customFormat="1" ht="12">
      <c r="B139" s="198"/>
      <c r="C139" s="199"/>
      <c r="D139" s="200" t="s">
        <v>149</v>
      </c>
      <c r="E139" s="201" t="s">
        <v>26</v>
      </c>
      <c r="F139" s="202" t="s">
        <v>235</v>
      </c>
      <c r="G139" s="199"/>
      <c r="H139" s="201" t="s">
        <v>26</v>
      </c>
      <c r="I139" s="203"/>
      <c r="J139" s="199"/>
      <c r="K139" s="199"/>
      <c r="L139" s="204"/>
      <c r="M139" s="205"/>
      <c r="N139" s="206"/>
      <c r="O139" s="206"/>
      <c r="P139" s="206"/>
      <c r="Q139" s="206"/>
      <c r="R139" s="206"/>
      <c r="S139" s="206"/>
      <c r="T139" s="207"/>
      <c r="AT139" s="208" t="s">
        <v>149</v>
      </c>
      <c r="AU139" s="208" t="s">
        <v>87</v>
      </c>
      <c r="AV139" s="12" t="s">
        <v>83</v>
      </c>
      <c r="AW139" s="12" t="s">
        <v>40</v>
      </c>
      <c r="AX139" s="12" t="s">
        <v>78</v>
      </c>
      <c r="AY139" s="208" t="s">
        <v>138</v>
      </c>
    </row>
    <row r="140" spans="2:51" s="13" customFormat="1" ht="12">
      <c r="B140" s="209"/>
      <c r="C140" s="210"/>
      <c r="D140" s="200" t="s">
        <v>149</v>
      </c>
      <c r="E140" s="211" t="s">
        <v>26</v>
      </c>
      <c r="F140" s="212" t="s">
        <v>236</v>
      </c>
      <c r="G140" s="210"/>
      <c r="H140" s="213">
        <v>3.5</v>
      </c>
      <c r="I140" s="214"/>
      <c r="J140" s="210"/>
      <c r="K140" s="210"/>
      <c r="L140" s="215"/>
      <c r="M140" s="216"/>
      <c r="N140" s="217"/>
      <c r="O140" s="217"/>
      <c r="P140" s="217"/>
      <c r="Q140" s="217"/>
      <c r="R140" s="217"/>
      <c r="S140" s="217"/>
      <c r="T140" s="218"/>
      <c r="AT140" s="219" t="s">
        <v>149</v>
      </c>
      <c r="AU140" s="219" t="s">
        <v>87</v>
      </c>
      <c r="AV140" s="13" t="s">
        <v>87</v>
      </c>
      <c r="AW140" s="13" t="s">
        <v>40</v>
      </c>
      <c r="AX140" s="13" t="s">
        <v>78</v>
      </c>
      <c r="AY140" s="219" t="s">
        <v>138</v>
      </c>
    </row>
    <row r="141" spans="2:51" s="12" customFormat="1" ht="12">
      <c r="B141" s="198"/>
      <c r="C141" s="199"/>
      <c r="D141" s="200" t="s">
        <v>149</v>
      </c>
      <c r="E141" s="201" t="s">
        <v>26</v>
      </c>
      <c r="F141" s="202" t="s">
        <v>237</v>
      </c>
      <c r="G141" s="199"/>
      <c r="H141" s="201" t="s">
        <v>26</v>
      </c>
      <c r="I141" s="203"/>
      <c r="J141" s="199"/>
      <c r="K141" s="199"/>
      <c r="L141" s="204"/>
      <c r="M141" s="205"/>
      <c r="N141" s="206"/>
      <c r="O141" s="206"/>
      <c r="P141" s="206"/>
      <c r="Q141" s="206"/>
      <c r="R141" s="206"/>
      <c r="S141" s="206"/>
      <c r="T141" s="207"/>
      <c r="AT141" s="208" t="s">
        <v>149</v>
      </c>
      <c r="AU141" s="208" t="s">
        <v>87</v>
      </c>
      <c r="AV141" s="12" t="s">
        <v>83</v>
      </c>
      <c r="AW141" s="12" t="s">
        <v>40</v>
      </c>
      <c r="AX141" s="12" t="s">
        <v>78</v>
      </c>
      <c r="AY141" s="208" t="s">
        <v>138</v>
      </c>
    </row>
    <row r="142" spans="2:51" s="13" customFormat="1" ht="12">
      <c r="B142" s="209"/>
      <c r="C142" s="210"/>
      <c r="D142" s="200" t="s">
        <v>149</v>
      </c>
      <c r="E142" s="211" t="s">
        <v>26</v>
      </c>
      <c r="F142" s="212" t="s">
        <v>236</v>
      </c>
      <c r="G142" s="210"/>
      <c r="H142" s="213">
        <v>3.5</v>
      </c>
      <c r="I142" s="214"/>
      <c r="J142" s="210"/>
      <c r="K142" s="210"/>
      <c r="L142" s="215"/>
      <c r="M142" s="216"/>
      <c r="N142" s="217"/>
      <c r="O142" s="217"/>
      <c r="P142" s="217"/>
      <c r="Q142" s="217"/>
      <c r="R142" s="217"/>
      <c r="S142" s="217"/>
      <c r="T142" s="218"/>
      <c r="AT142" s="219" t="s">
        <v>149</v>
      </c>
      <c r="AU142" s="219" t="s">
        <v>87</v>
      </c>
      <c r="AV142" s="13" t="s">
        <v>87</v>
      </c>
      <c r="AW142" s="13" t="s">
        <v>40</v>
      </c>
      <c r="AX142" s="13" t="s">
        <v>78</v>
      </c>
      <c r="AY142" s="219" t="s">
        <v>138</v>
      </c>
    </row>
    <row r="143" spans="2:51" s="12" customFormat="1" ht="12">
      <c r="B143" s="198"/>
      <c r="C143" s="199"/>
      <c r="D143" s="200" t="s">
        <v>149</v>
      </c>
      <c r="E143" s="201" t="s">
        <v>26</v>
      </c>
      <c r="F143" s="202" t="s">
        <v>238</v>
      </c>
      <c r="G143" s="199"/>
      <c r="H143" s="201" t="s">
        <v>26</v>
      </c>
      <c r="I143" s="203"/>
      <c r="J143" s="199"/>
      <c r="K143" s="199"/>
      <c r="L143" s="204"/>
      <c r="M143" s="205"/>
      <c r="N143" s="206"/>
      <c r="O143" s="206"/>
      <c r="P143" s="206"/>
      <c r="Q143" s="206"/>
      <c r="R143" s="206"/>
      <c r="S143" s="206"/>
      <c r="T143" s="207"/>
      <c r="AT143" s="208" t="s">
        <v>149</v>
      </c>
      <c r="AU143" s="208" t="s">
        <v>87</v>
      </c>
      <c r="AV143" s="12" t="s">
        <v>83</v>
      </c>
      <c r="AW143" s="12" t="s">
        <v>40</v>
      </c>
      <c r="AX143" s="12" t="s">
        <v>78</v>
      </c>
      <c r="AY143" s="208" t="s">
        <v>138</v>
      </c>
    </row>
    <row r="144" spans="2:51" s="13" customFormat="1" ht="12">
      <c r="B144" s="209"/>
      <c r="C144" s="210"/>
      <c r="D144" s="200" t="s">
        <v>149</v>
      </c>
      <c r="E144" s="211" t="s">
        <v>26</v>
      </c>
      <c r="F144" s="212" t="s">
        <v>239</v>
      </c>
      <c r="G144" s="210"/>
      <c r="H144" s="213">
        <v>32.49</v>
      </c>
      <c r="I144" s="214"/>
      <c r="J144" s="210"/>
      <c r="K144" s="210"/>
      <c r="L144" s="215"/>
      <c r="M144" s="216"/>
      <c r="N144" s="217"/>
      <c r="O144" s="217"/>
      <c r="P144" s="217"/>
      <c r="Q144" s="217"/>
      <c r="R144" s="217"/>
      <c r="S144" s="217"/>
      <c r="T144" s="218"/>
      <c r="AT144" s="219" t="s">
        <v>149</v>
      </c>
      <c r="AU144" s="219" t="s">
        <v>87</v>
      </c>
      <c r="AV144" s="13" t="s">
        <v>87</v>
      </c>
      <c r="AW144" s="13" t="s">
        <v>40</v>
      </c>
      <c r="AX144" s="13" t="s">
        <v>78</v>
      </c>
      <c r="AY144" s="219" t="s">
        <v>138</v>
      </c>
    </row>
    <row r="145" spans="2:51" s="14" customFormat="1" ht="12">
      <c r="B145" s="220"/>
      <c r="C145" s="221"/>
      <c r="D145" s="200" t="s">
        <v>149</v>
      </c>
      <c r="E145" s="222" t="s">
        <v>26</v>
      </c>
      <c r="F145" s="223" t="s">
        <v>159</v>
      </c>
      <c r="G145" s="221"/>
      <c r="H145" s="224">
        <v>39.49</v>
      </c>
      <c r="I145" s="225"/>
      <c r="J145" s="221"/>
      <c r="K145" s="221"/>
      <c r="L145" s="226"/>
      <c r="M145" s="227"/>
      <c r="N145" s="228"/>
      <c r="O145" s="228"/>
      <c r="P145" s="228"/>
      <c r="Q145" s="228"/>
      <c r="R145" s="228"/>
      <c r="S145" s="228"/>
      <c r="T145" s="229"/>
      <c r="AT145" s="230" t="s">
        <v>149</v>
      </c>
      <c r="AU145" s="230" t="s">
        <v>87</v>
      </c>
      <c r="AV145" s="14" t="s">
        <v>93</v>
      </c>
      <c r="AW145" s="14" t="s">
        <v>40</v>
      </c>
      <c r="AX145" s="14" t="s">
        <v>83</v>
      </c>
      <c r="AY145" s="230" t="s">
        <v>138</v>
      </c>
    </row>
    <row r="146" spans="1:65" s="1" customFormat="1" ht="21.6" customHeight="1">
      <c r="A146" s="34"/>
      <c r="B146" s="35"/>
      <c r="C146" s="185" t="s">
        <v>228</v>
      </c>
      <c r="D146" s="185" t="s">
        <v>143</v>
      </c>
      <c r="E146" s="186" t="s">
        <v>240</v>
      </c>
      <c r="F146" s="187" t="s">
        <v>241</v>
      </c>
      <c r="G146" s="188" t="s">
        <v>146</v>
      </c>
      <c r="H146" s="189">
        <v>39.49</v>
      </c>
      <c r="I146" s="190"/>
      <c r="J146" s="191">
        <f>ROUND(I146*H146,2)</f>
        <v>0</v>
      </c>
      <c r="K146" s="187" t="s">
        <v>26</v>
      </c>
      <c r="L146" s="39"/>
      <c r="M146" s="192" t="s">
        <v>26</v>
      </c>
      <c r="N146" s="193" t="s">
        <v>49</v>
      </c>
      <c r="O146" s="64"/>
      <c r="P146" s="194">
        <f>O146*H146</f>
        <v>0</v>
      </c>
      <c r="Q146" s="194">
        <v>0</v>
      </c>
      <c r="R146" s="194">
        <f>Q146*H146</f>
        <v>0</v>
      </c>
      <c r="S146" s="194">
        <v>0</v>
      </c>
      <c r="T146" s="195">
        <f>S146*H146</f>
        <v>0</v>
      </c>
      <c r="U146" s="34"/>
      <c r="V146" s="34"/>
      <c r="W146" s="34"/>
      <c r="X146" s="34"/>
      <c r="Y146" s="34"/>
      <c r="Z146" s="34"/>
      <c r="AA146" s="34"/>
      <c r="AB146" s="34"/>
      <c r="AC146" s="34"/>
      <c r="AD146" s="34"/>
      <c r="AE146" s="34"/>
      <c r="AR146" s="196" t="s">
        <v>228</v>
      </c>
      <c r="AT146" s="196" t="s">
        <v>143</v>
      </c>
      <c r="AU146" s="196" t="s">
        <v>87</v>
      </c>
      <c r="AY146" s="17" t="s">
        <v>138</v>
      </c>
      <c r="BE146" s="197">
        <f>IF(N146="základní",J146,0)</f>
        <v>0</v>
      </c>
      <c r="BF146" s="197">
        <f>IF(N146="snížená",J146,0)</f>
        <v>0</v>
      </c>
      <c r="BG146" s="197">
        <f>IF(N146="zákl. přenesená",J146,0)</f>
        <v>0</v>
      </c>
      <c r="BH146" s="197">
        <f>IF(N146="sníž. přenesená",J146,0)</f>
        <v>0</v>
      </c>
      <c r="BI146" s="197">
        <f>IF(N146="nulová",J146,0)</f>
        <v>0</v>
      </c>
      <c r="BJ146" s="17" t="s">
        <v>83</v>
      </c>
      <c r="BK146" s="197">
        <f>ROUND(I146*H146,2)</f>
        <v>0</v>
      </c>
      <c r="BL146" s="17" t="s">
        <v>228</v>
      </c>
      <c r="BM146" s="196" t="s">
        <v>242</v>
      </c>
    </row>
    <row r="147" spans="2:51" s="12" customFormat="1" ht="12">
      <c r="B147" s="198"/>
      <c r="C147" s="199"/>
      <c r="D147" s="200" t="s">
        <v>149</v>
      </c>
      <c r="E147" s="201" t="s">
        <v>26</v>
      </c>
      <c r="F147" s="202" t="s">
        <v>235</v>
      </c>
      <c r="G147" s="199"/>
      <c r="H147" s="201" t="s">
        <v>26</v>
      </c>
      <c r="I147" s="203"/>
      <c r="J147" s="199"/>
      <c r="K147" s="199"/>
      <c r="L147" s="204"/>
      <c r="M147" s="205"/>
      <c r="N147" s="206"/>
      <c r="O147" s="206"/>
      <c r="P147" s="206"/>
      <c r="Q147" s="206"/>
      <c r="R147" s="206"/>
      <c r="S147" s="206"/>
      <c r="T147" s="207"/>
      <c r="AT147" s="208" t="s">
        <v>149</v>
      </c>
      <c r="AU147" s="208" t="s">
        <v>87</v>
      </c>
      <c r="AV147" s="12" t="s">
        <v>83</v>
      </c>
      <c r="AW147" s="12" t="s">
        <v>40</v>
      </c>
      <c r="AX147" s="12" t="s">
        <v>78</v>
      </c>
      <c r="AY147" s="208" t="s">
        <v>138</v>
      </c>
    </row>
    <row r="148" spans="2:51" s="13" customFormat="1" ht="12">
      <c r="B148" s="209"/>
      <c r="C148" s="210"/>
      <c r="D148" s="200" t="s">
        <v>149</v>
      </c>
      <c r="E148" s="211" t="s">
        <v>26</v>
      </c>
      <c r="F148" s="212" t="s">
        <v>236</v>
      </c>
      <c r="G148" s="210"/>
      <c r="H148" s="213">
        <v>3.5</v>
      </c>
      <c r="I148" s="214"/>
      <c r="J148" s="210"/>
      <c r="K148" s="210"/>
      <c r="L148" s="215"/>
      <c r="M148" s="216"/>
      <c r="N148" s="217"/>
      <c r="O148" s="217"/>
      <c r="P148" s="217"/>
      <c r="Q148" s="217"/>
      <c r="R148" s="217"/>
      <c r="S148" s="217"/>
      <c r="T148" s="218"/>
      <c r="AT148" s="219" t="s">
        <v>149</v>
      </c>
      <c r="AU148" s="219" t="s">
        <v>87</v>
      </c>
      <c r="AV148" s="13" t="s">
        <v>87</v>
      </c>
      <c r="AW148" s="13" t="s">
        <v>40</v>
      </c>
      <c r="AX148" s="13" t="s">
        <v>78</v>
      </c>
      <c r="AY148" s="219" t="s">
        <v>138</v>
      </c>
    </row>
    <row r="149" spans="2:51" s="12" customFormat="1" ht="12">
      <c r="B149" s="198"/>
      <c r="C149" s="199"/>
      <c r="D149" s="200" t="s">
        <v>149</v>
      </c>
      <c r="E149" s="201" t="s">
        <v>26</v>
      </c>
      <c r="F149" s="202" t="s">
        <v>237</v>
      </c>
      <c r="G149" s="199"/>
      <c r="H149" s="201" t="s">
        <v>26</v>
      </c>
      <c r="I149" s="203"/>
      <c r="J149" s="199"/>
      <c r="K149" s="199"/>
      <c r="L149" s="204"/>
      <c r="M149" s="205"/>
      <c r="N149" s="206"/>
      <c r="O149" s="206"/>
      <c r="P149" s="206"/>
      <c r="Q149" s="206"/>
      <c r="R149" s="206"/>
      <c r="S149" s="206"/>
      <c r="T149" s="207"/>
      <c r="AT149" s="208" t="s">
        <v>149</v>
      </c>
      <c r="AU149" s="208" t="s">
        <v>87</v>
      </c>
      <c r="AV149" s="12" t="s">
        <v>83</v>
      </c>
      <c r="AW149" s="12" t="s">
        <v>40</v>
      </c>
      <c r="AX149" s="12" t="s">
        <v>78</v>
      </c>
      <c r="AY149" s="208" t="s">
        <v>138</v>
      </c>
    </row>
    <row r="150" spans="2:51" s="13" customFormat="1" ht="12">
      <c r="B150" s="209"/>
      <c r="C150" s="210"/>
      <c r="D150" s="200" t="s">
        <v>149</v>
      </c>
      <c r="E150" s="211" t="s">
        <v>26</v>
      </c>
      <c r="F150" s="212" t="s">
        <v>236</v>
      </c>
      <c r="G150" s="210"/>
      <c r="H150" s="213">
        <v>3.5</v>
      </c>
      <c r="I150" s="214"/>
      <c r="J150" s="210"/>
      <c r="K150" s="210"/>
      <c r="L150" s="215"/>
      <c r="M150" s="216"/>
      <c r="N150" s="217"/>
      <c r="O150" s="217"/>
      <c r="P150" s="217"/>
      <c r="Q150" s="217"/>
      <c r="R150" s="217"/>
      <c r="S150" s="217"/>
      <c r="T150" s="218"/>
      <c r="AT150" s="219" t="s">
        <v>149</v>
      </c>
      <c r="AU150" s="219" t="s">
        <v>87</v>
      </c>
      <c r="AV150" s="13" t="s">
        <v>87</v>
      </c>
      <c r="AW150" s="13" t="s">
        <v>40</v>
      </c>
      <c r="AX150" s="13" t="s">
        <v>78</v>
      </c>
      <c r="AY150" s="219" t="s">
        <v>138</v>
      </c>
    </row>
    <row r="151" spans="2:51" s="12" customFormat="1" ht="12">
      <c r="B151" s="198"/>
      <c r="C151" s="199"/>
      <c r="D151" s="200" t="s">
        <v>149</v>
      </c>
      <c r="E151" s="201" t="s">
        <v>26</v>
      </c>
      <c r="F151" s="202" t="s">
        <v>238</v>
      </c>
      <c r="G151" s="199"/>
      <c r="H151" s="201" t="s">
        <v>26</v>
      </c>
      <c r="I151" s="203"/>
      <c r="J151" s="199"/>
      <c r="K151" s="199"/>
      <c r="L151" s="204"/>
      <c r="M151" s="205"/>
      <c r="N151" s="206"/>
      <c r="O151" s="206"/>
      <c r="P151" s="206"/>
      <c r="Q151" s="206"/>
      <c r="R151" s="206"/>
      <c r="S151" s="206"/>
      <c r="T151" s="207"/>
      <c r="AT151" s="208" t="s">
        <v>149</v>
      </c>
      <c r="AU151" s="208" t="s">
        <v>87</v>
      </c>
      <c r="AV151" s="12" t="s">
        <v>83</v>
      </c>
      <c r="AW151" s="12" t="s">
        <v>40</v>
      </c>
      <c r="AX151" s="12" t="s">
        <v>78</v>
      </c>
      <c r="AY151" s="208" t="s">
        <v>138</v>
      </c>
    </row>
    <row r="152" spans="2:51" s="13" customFormat="1" ht="12">
      <c r="B152" s="209"/>
      <c r="C152" s="210"/>
      <c r="D152" s="200" t="s">
        <v>149</v>
      </c>
      <c r="E152" s="211" t="s">
        <v>26</v>
      </c>
      <c r="F152" s="212" t="s">
        <v>239</v>
      </c>
      <c r="G152" s="210"/>
      <c r="H152" s="213">
        <v>32.49</v>
      </c>
      <c r="I152" s="214"/>
      <c r="J152" s="210"/>
      <c r="K152" s="210"/>
      <c r="L152" s="215"/>
      <c r="M152" s="216"/>
      <c r="N152" s="217"/>
      <c r="O152" s="217"/>
      <c r="P152" s="217"/>
      <c r="Q152" s="217"/>
      <c r="R152" s="217"/>
      <c r="S152" s="217"/>
      <c r="T152" s="218"/>
      <c r="AT152" s="219" t="s">
        <v>149</v>
      </c>
      <c r="AU152" s="219" t="s">
        <v>87</v>
      </c>
      <c r="AV152" s="13" t="s">
        <v>87</v>
      </c>
      <c r="AW152" s="13" t="s">
        <v>40</v>
      </c>
      <c r="AX152" s="13" t="s">
        <v>78</v>
      </c>
      <c r="AY152" s="219" t="s">
        <v>138</v>
      </c>
    </row>
    <row r="153" spans="2:51" s="14" customFormat="1" ht="12">
      <c r="B153" s="220"/>
      <c r="C153" s="221"/>
      <c r="D153" s="200" t="s">
        <v>149</v>
      </c>
      <c r="E153" s="222" t="s">
        <v>26</v>
      </c>
      <c r="F153" s="223" t="s">
        <v>159</v>
      </c>
      <c r="G153" s="221"/>
      <c r="H153" s="224">
        <v>39.49</v>
      </c>
      <c r="I153" s="225"/>
      <c r="J153" s="221"/>
      <c r="K153" s="221"/>
      <c r="L153" s="226"/>
      <c r="M153" s="227"/>
      <c r="N153" s="228"/>
      <c r="O153" s="228"/>
      <c r="P153" s="228"/>
      <c r="Q153" s="228"/>
      <c r="R153" s="228"/>
      <c r="S153" s="228"/>
      <c r="T153" s="229"/>
      <c r="AT153" s="230" t="s">
        <v>149</v>
      </c>
      <c r="AU153" s="230" t="s">
        <v>87</v>
      </c>
      <c r="AV153" s="14" t="s">
        <v>93</v>
      </c>
      <c r="AW153" s="14" t="s">
        <v>40</v>
      </c>
      <c r="AX153" s="14" t="s">
        <v>83</v>
      </c>
      <c r="AY153" s="230" t="s">
        <v>138</v>
      </c>
    </row>
    <row r="154" spans="1:65" s="1" customFormat="1" ht="194.45" customHeight="1">
      <c r="A154" s="34"/>
      <c r="B154" s="35"/>
      <c r="C154" s="185" t="s">
        <v>243</v>
      </c>
      <c r="D154" s="185" t="s">
        <v>143</v>
      </c>
      <c r="E154" s="186" t="s">
        <v>244</v>
      </c>
      <c r="F154" s="187" t="s">
        <v>245</v>
      </c>
      <c r="G154" s="188" t="s">
        <v>146</v>
      </c>
      <c r="H154" s="189">
        <v>51.02</v>
      </c>
      <c r="I154" s="190"/>
      <c r="J154" s="191">
        <f>ROUND(I154*H154,2)</f>
        <v>0</v>
      </c>
      <c r="K154" s="187" t="s">
        <v>26</v>
      </c>
      <c r="L154" s="39"/>
      <c r="M154" s="192" t="s">
        <v>26</v>
      </c>
      <c r="N154" s="193" t="s">
        <v>49</v>
      </c>
      <c r="O154" s="64"/>
      <c r="P154" s="194">
        <f>O154*H154</f>
        <v>0</v>
      </c>
      <c r="Q154" s="194">
        <v>0</v>
      </c>
      <c r="R154" s="194">
        <f>Q154*H154</f>
        <v>0</v>
      </c>
      <c r="S154" s="194">
        <v>0</v>
      </c>
      <c r="T154" s="195">
        <f>S154*H154</f>
        <v>0</v>
      </c>
      <c r="U154" s="34"/>
      <c r="V154" s="34"/>
      <c r="W154" s="34"/>
      <c r="X154" s="34"/>
      <c r="Y154" s="34"/>
      <c r="Z154" s="34"/>
      <c r="AA154" s="34"/>
      <c r="AB154" s="34"/>
      <c r="AC154" s="34"/>
      <c r="AD154" s="34"/>
      <c r="AE154" s="34"/>
      <c r="AR154" s="196" t="s">
        <v>228</v>
      </c>
      <c r="AT154" s="196" t="s">
        <v>143</v>
      </c>
      <c r="AU154" s="196" t="s">
        <v>87</v>
      </c>
      <c r="AY154" s="17" t="s">
        <v>138</v>
      </c>
      <c r="BE154" s="197">
        <f>IF(N154="základní",J154,0)</f>
        <v>0</v>
      </c>
      <c r="BF154" s="197">
        <f>IF(N154="snížená",J154,0)</f>
        <v>0</v>
      </c>
      <c r="BG154" s="197">
        <f>IF(N154="zákl. přenesená",J154,0)</f>
        <v>0</v>
      </c>
      <c r="BH154" s="197">
        <f>IF(N154="sníž. přenesená",J154,0)</f>
        <v>0</v>
      </c>
      <c r="BI154" s="197">
        <f>IF(N154="nulová",J154,0)</f>
        <v>0</v>
      </c>
      <c r="BJ154" s="17" t="s">
        <v>83</v>
      </c>
      <c r="BK154" s="197">
        <f>ROUND(I154*H154,2)</f>
        <v>0</v>
      </c>
      <c r="BL154" s="17" t="s">
        <v>228</v>
      </c>
      <c r="BM154" s="196" t="s">
        <v>246</v>
      </c>
    </row>
    <row r="155" spans="2:51" s="12" customFormat="1" ht="12">
      <c r="B155" s="198"/>
      <c r="C155" s="199"/>
      <c r="D155" s="200" t="s">
        <v>149</v>
      </c>
      <c r="E155" s="201" t="s">
        <v>26</v>
      </c>
      <c r="F155" s="202" t="s">
        <v>238</v>
      </c>
      <c r="G155" s="199"/>
      <c r="H155" s="201" t="s">
        <v>26</v>
      </c>
      <c r="I155" s="203"/>
      <c r="J155" s="199"/>
      <c r="K155" s="199"/>
      <c r="L155" s="204"/>
      <c r="M155" s="205"/>
      <c r="N155" s="206"/>
      <c r="O155" s="206"/>
      <c r="P155" s="206"/>
      <c r="Q155" s="206"/>
      <c r="R155" s="206"/>
      <c r="S155" s="206"/>
      <c r="T155" s="207"/>
      <c r="AT155" s="208" t="s">
        <v>149</v>
      </c>
      <c r="AU155" s="208" t="s">
        <v>87</v>
      </c>
      <c r="AV155" s="12" t="s">
        <v>83</v>
      </c>
      <c r="AW155" s="12" t="s">
        <v>40</v>
      </c>
      <c r="AX155" s="12" t="s">
        <v>78</v>
      </c>
      <c r="AY155" s="208" t="s">
        <v>138</v>
      </c>
    </row>
    <row r="156" spans="2:51" s="13" customFormat="1" ht="12">
      <c r="B156" s="209"/>
      <c r="C156" s="210"/>
      <c r="D156" s="200" t="s">
        <v>149</v>
      </c>
      <c r="E156" s="211" t="s">
        <v>26</v>
      </c>
      <c r="F156" s="212" t="s">
        <v>239</v>
      </c>
      <c r="G156" s="210"/>
      <c r="H156" s="213">
        <v>32.49</v>
      </c>
      <c r="I156" s="214"/>
      <c r="J156" s="210"/>
      <c r="K156" s="210"/>
      <c r="L156" s="215"/>
      <c r="M156" s="216"/>
      <c r="N156" s="217"/>
      <c r="O156" s="217"/>
      <c r="P156" s="217"/>
      <c r="Q156" s="217"/>
      <c r="R156" s="217"/>
      <c r="S156" s="217"/>
      <c r="T156" s="218"/>
      <c r="AT156" s="219" t="s">
        <v>149</v>
      </c>
      <c r="AU156" s="219" t="s">
        <v>87</v>
      </c>
      <c r="AV156" s="13" t="s">
        <v>87</v>
      </c>
      <c r="AW156" s="13" t="s">
        <v>40</v>
      </c>
      <c r="AX156" s="13" t="s">
        <v>78</v>
      </c>
      <c r="AY156" s="219" t="s">
        <v>138</v>
      </c>
    </row>
    <row r="157" spans="2:51" s="12" customFormat="1" ht="12">
      <c r="B157" s="198"/>
      <c r="C157" s="199"/>
      <c r="D157" s="200" t="s">
        <v>149</v>
      </c>
      <c r="E157" s="201" t="s">
        <v>26</v>
      </c>
      <c r="F157" s="202" t="s">
        <v>155</v>
      </c>
      <c r="G157" s="199"/>
      <c r="H157" s="201" t="s">
        <v>26</v>
      </c>
      <c r="I157" s="203"/>
      <c r="J157" s="199"/>
      <c r="K157" s="199"/>
      <c r="L157" s="204"/>
      <c r="M157" s="205"/>
      <c r="N157" s="206"/>
      <c r="O157" s="206"/>
      <c r="P157" s="206"/>
      <c r="Q157" s="206"/>
      <c r="R157" s="206"/>
      <c r="S157" s="206"/>
      <c r="T157" s="207"/>
      <c r="AT157" s="208" t="s">
        <v>149</v>
      </c>
      <c r="AU157" s="208" t="s">
        <v>87</v>
      </c>
      <c r="AV157" s="12" t="s">
        <v>83</v>
      </c>
      <c r="AW157" s="12" t="s">
        <v>40</v>
      </c>
      <c r="AX157" s="12" t="s">
        <v>78</v>
      </c>
      <c r="AY157" s="208" t="s">
        <v>138</v>
      </c>
    </row>
    <row r="158" spans="2:51" s="13" customFormat="1" ht="12">
      <c r="B158" s="209"/>
      <c r="C158" s="210"/>
      <c r="D158" s="200" t="s">
        <v>149</v>
      </c>
      <c r="E158" s="211" t="s">
        <v>26</v>
      </c>
      <c r="F158" s="212" t="s">
        <v>247</v>
      </c>
      <c r="G158" s="210"/>
      <c r="H158" s="213">
        <v>18.53</v>
      </c>
      <c r="I158" s="214"/>
      <c r="J158" s="210"/>
      <c r="K158" s="210"/>
      <c r="L158" s="215"/>
      <c r="M158" s="216"/>
      <c r="N158" s="217"/>
      <c r="O158" s="217"/>
      <c r="P158" s="217"/>
      <c r="Q158" s="217"/>
      <c r="R158" s="217"/>
      <c r="S158" s="217"/>
      <c r="T158" s="218"/>
      <c r="AT158" s="219" t="s">
        <v>149</v>
      </c>
      <c r="AU158" s="219" t="s">
        <v>87</v>
      </c>
      <c r="AV158" s="13" t="s">
        <v>87</v>
      </c>
      <c r="AW158" s="13" t="s">
        <v>40</v>
      </c>
      <c r="AX158" s="13" t="s">
        <v>78</v>
      </c>
      <c r="AY158" s="219" t="s">
        <v>138</v>
      </c>
    </row>
    <row r="159" spans="2:51" s="14" customFormat="1" ht="12">
      <c r="B159" s="220"/>
      <c r="C159" s="221"/>
      <c r="D159" s="200" t="s">
        <v>149</v>
      </c>
      <c r="E159" s="222" t="s">
        <v>26</v>
      </c>
      <c r="F159" s="223" t="s">
        <v>159</v>
      </c>
      <c r="G159" s="221"/>
      <c r="H159" s="224">
        <v>51.02</v>
      </c>
      <c r="I159" s="225"/>
      <c r="J159" s="221"/>
      <c r="K159" s="221"/>
      <c r="L159" s="226"/>
      <c r="M159" s="227"/>
      <c r="N159" s="228"/>
      <c r="O159" s="228"/>
      <c r="P159" s="228"/>
      <c r="Q159" s="228"/>
      <c r="R159" s="228"/>
      <c r="S159" s="228"/>
      <c r="T159" s="229"/>
      <c r="AT159" s="230" t="s">
        <v>149</v>
      </c>
      <c r="AU159" s="230" t="s">
        <v>87</v>
      </c>
      <c r="AV159" s="14" t="s">
        <v>93</v>
      </c>
      <c r="AW159" s="14" t="s">
        <v>40</v>
      </c>
      <c r="AX159" s="14" t="s">
        <v>83</v>
      </c>
      <c r="AY159" s="230" t="s">
        <v>138</v>
      </c>
    </row>
    <row r="160" spans="1:65" s="1" customFormat="1" ht="356.45" customHeight="1">
      <c r="A160" s="34"/>
      <c r="B160" s="35"/>
      <c r="C160" s="185" t="s">
        <v>248</v>
      </c>
      <c r="D160" s="185" t="s">
        <v>143</v>
      </c>
      <c r="E160" s="186" t="s">
        <v>249</v>
      </c>
      <c r="F160" s="187" t="s">
        <v>250</v>
      </c>
      <c r="G160" s="188" t="s">
        <v>146</v>
      </c>
      <c r="H160" s="189">
        <v>36.66</v>
      </c>
      <c r="I160" s="190"/>
      <c r="J160" s="191">
        <f>ROUND(I160*H160,2)</f>
        <v>0</v>
      </c>
      <c r="K160" s="187" t="s">
        <v>26</v>
      </c>
      <c r="L160" s="39"/>
      <c r="M160" s="192" t="s">
        <v>26</v>
      </c>
      <c r="N160" s="193" t="s">
        <v>49</v>
      </c>
      <c r="O160" s="64"/>
      <c r="P160" s="194">
        <f>O160*H160</f>
        <v>0</v>
      </c>
      <c r="Q160" s="194">
        <v>0.0163880394</v>
      </c>
      <c r="R160" s="194">
        <f>Q160*H160</f>
        <v>0.6007855244039999</v>
      </c>
      <c r="S160" s="194">
        <v>0</v>
      </c>
      <c r="T160" s="195">
        <f>S160*H160</f>
        <v>0</v>
      </c>
      <c r="U160" s="34"/>
      <c r="V160" s="34"/>
      <c r="W160" s="34"/>
      <c r="X160" s="34"/>
      <c r="Y160" s="34"/>
      <c r="Z160" s="34"/>
      <c r="AA160" s="34"/>
      <c r="AB160" s="34"/>
      <c r="AC160" s="34"/>
      <c r="AD160" s="34"/>
      <c r="AE160" s="34"/>
      <c r="AR160" s="196" t="s">
        <v>228</v>
      </c>
      <c r="AT160" s="196" t="s">
        <v>143</v>
      </c>
      <c r="AU160" s="196" t="s">
        <v>87</v>
      </c>
      <c r="AY160" s="17" t="s">
        <v>138</v>
      </c>
      <c r="BE160" s="197">
        <f>IF(N160="základní",J160,0)</f>
        <v>0</v>
      </c>
      <c r="BF160" s="197">
        <f>IF(N160="snížená",J160,0)</f>
        <v>0</v>
      </c>
      <c r="BG160" s="197">
        <f>IF(N160="zákl. přenesená",J160,0)</f>
        <v>0</v>
      </c>
      <c r="BH160" s="197">
        <f>IF(N160="sníž. přenesená",J160,0)</f>
        <v>0</v>
      </c>
      <c r="BI160" s="197">
        <f>IF(N160="nulová",J160,0)</f>
        <v>0</v>
      </c>
      <c r="BJ160" s="17" t="s">
        <v>83</v>
      </c>
      <c r="BK160" s="197">
        <f>ROUND(I160*H160,2)</f>
        <v>0</v>
      </c>
      <c r="BL160" s="17" t="s">
        <v>228</v>
      </c>
      <c r="BM160" s="196" t="s">
        <v>251</v>
      </c>
    </row>
    <row r="161" spans="2:51" s="12" customFormat="1" ht="12">
      <c r="B161" s="198"/>
      <c r="C161" s="199"/>
      <c r="D161" s="200" t="s">
        <v>149</v>
      </c>
      <c r="E161" s="201" t="s">
        <v>26</v>
      </c>
      <c r="F161" s="202" t="s">
        <v>151</v>
      </c>
      <c r="G161" s="199"/>
      <c r="H161" s="201" t="s">
        <v>26</v>
      </c>
      <c r="I161" s="203"/>
      <c r="J161" s="199"/>
      <c r="K161" s="199"/>
      <c r="L161" s="204"/>
      <c r="M161" s="205"/>
      <c r="N161" s="206"/>
      <c r="O161" s="206"/>
      <c r="P161" s="206"/>
      <c r="Q161" s="206"/>
      <c r="R161" s="206"/>
      <c r="S161" s="206"/>
      <c r="T161" s="207"/>
      <c r="AT161" s="208" t="s">
        <v>149</v>
      </c>
      <c r="AU161" s="208" t="s">
        <v>87</v>
      </c>
      <c r="AV161" s="12" t="s">
        <v>83</v>
      </c>
      <c r="AW161" s="12" t="s">
        <v>40</v>
      </c>
      <c r="AX161" s="12" t="s">
        <v>78</v>
      </c>
      <c r="AY161" s="208" t="s">
        <v>138</v>
      </c>
    </row>
    <row r="162" spans="2:51" s="13" customFormat="1" ht="12">
      <c r="B162" s="209"/>
      <c r="C162" s="210"/>
      <c r="D162" s="200" t="s">
        <v>149</v>
      </c>
      <c r="E162" s="211" t="s">
        <v>26</v>
      </c>
      <c r="F162" s="212" t="s">
        <v>252</v>
      </c>
      <c r="G162" s="210"/>
      <c r="H162" s="213">
        <v>12.69</v>
      </c>
      <c r="I162" s="214"/>
      <c r="J162" s="210"/>
      <c r="K162" s="210"/>
      <c r="L162" s="215"/>
      <c r="M162" s="216"/>
      <c r="N162" s="217"/>
      <c r="O162" s="217"/>
      <c r="P162" s="217"/>
      <c r="Q162" s="217"/>
      <c r="R162" s="217"/>
      <c r="S162" s="217"/>
      <c r="T162" s="218"/>
      <c r="AT162" s="219" t="s">
        <v>149</v>
      </c>
      <c r="AU162" s="219" t="s">
        <v>87</v>
      </c>
      <c r="AV162" s="13" t="s">
        <v>87</v>
      </c>
      <c r="AW162" s="13" t="s">
        <v>40</v>
      </c>
      <c r="AX162" s="13" t="s">
        <v>78</v>
      </c>
      <c r="AY162" s="219" t="s">
        <v>138</v>
      </c>
    </row>
    <row r="163" spans="2:51" s="12" customFormat="1" ht="12">
      <c r="B163" s="198"/>
      <c r="C163" s="199"/>
      <c r="D163" s="200" t="s">
        <v>149</v>
      </c>
      <c r="E163" s="201" t="s">
        <v>26</v>
      </c>
      <c r="F163" s="202" t="s">
        <v>153</v>
      </c>
      <c r="G163" s="199"/>
      <c r="H163" s="201" t="s">
        <v>26</v>
      </c>
      <c r="I163" s="203"/>
      <c r="J163" s="199"/>
      <c r="K163" s="199"/>
      <c r="L163" s="204"/>
      <c r="M163" s="205"/>
      <c r="N163" s="206"/>
      <c r="O163" s="206"/>
      <c r="P163" s="206"/>
      <c r="Q163" s="206"/>
      <c r="R163" s="206"/>
      <c r="S163" s="206"/>
      <c r="T163" s="207"/>
      <c r="AT163" s="208" t="s">
        <v>149</v>
      </c>
      <c r="AU163" s="208" t="s">
        <v>87</v>
      </c>
      <c r="AV163" s="12" t="s">
        <v>83</v>
      </c>
      <c r="AW163" s="12" t="s">
        <v>40</v>
      </c>
      <c r="AX163" s="12" t="s">
        <v>78</v>
      </c>
      <c r="AY163" s="208" t="s">
        <v>138</v>
      </c>
    </row>
    <row r="164" spans="2:51" s="13" customFormat="1" ht="12">
      <c r="B164" s="209"/>
      <c r="C164" s="210"/>
      <c r="D164" s="200" t="s">
        <v>149</v>
      </c>
      <c r="E164" s="211" t="s">
        <v>26</v>
      </c>
      <c r="F164" s="212" t="s">
        <v>253</v>
      </c>
      <c r="G164" s="210"/>
      <c r="H164" s="213">
        <v>10.575</v>
      </c>
      <c r="I164" s="214"/>
      <c r="J164" s="210"/>
      <c r="K164" s="210"/>
      <c r="L164" s="215"/>
      <c r="M164" s="216"/>
      <c r="N164" s="217"/>
      <c r="O164" s="217"/>
      <c r="P164" s="217"/>
      <c r="Q164" s="217"/>
      <c r="R164" s="217"/>
      <c r="S164" s="217"/>
      <c r="T164" s="218"/>
      <c r="AT164" s="219" t="s">
        <v>149</v>
      </c>
      <c r="AU164" s="219" t="s">
        <v>87</v>
      </c>
      <c r="AV164" s="13" t="s">
        <v>87</v>
      </c>
      <c r="AW164" s="13" t="s">
        <v>40</v>
      </c>
      <c r="AX164" s="13" t="s">
        <v>78</v>
      </c>
      <c r="AY164" s="219" t="s">
        <v>138</v>
      </c>
    </row>
    <row r="165" spans="2:51" s="12" customFormat="1" ht="12">
      <c r="B165" s="198"/>
      <c r="C165" s="199"/>
      <c r="D165" s="200" t="s">
        <v>149</v>
      </c>
      <c r="E165" s="201" t="s">
        <v>26</v>
      </c>
      <c r="F165" s="202" t="s">
        <v>155</v>
      </c>
      <c r="G165" s="199"/>
      <c r="H165" s="201" t="s">
        <v>26</v>
      </c>
      <c r="I165" s="203"/>
      <c r="J165" s="199"/>
      <c r="K165" s="199"/>
      <c r="L165" s="204"/>
      <c r="M165" s="205"/>
      <c r="N165" s="206"/>
      <c r="O165" s="206"/>
      <c r="P165" s="206"/>
      <c r="Q165" s="206"/>
      <c r="R165" s="206"/>
      <c r="S165" s="206"/>
      <c r="T165" s="207"/>
      <c r="AT165" s="208" t="s">
        <v>149</v>
      </c>
      <c r="AU165" s="208" t="s">
        <v>87</v>
      </c>
      <c r="AV165" s="12" t="s">
        <v>83</v>
      </c>
      <c r="AW165" s="12" t="s">
        <v>40</v>
      </c>
      <c r="AX165" s="12" t="s">
        <v>78</v>
      </c>
      <c r="AY165" s="208" t="s">
        <v>138</v>
      </c>
    </row>
    <row r="166" spans="2:51" s="13" customFormat="1" ht="12">
      <c r="B166" s="209"/>
      <c r="C166" s="210"/>
      <c r="D166" s="200" t="s">
        <v>149</v>
      </c>
      <c r="E166" s="211" t="s">
        <v>26</v>
      </c>
      <c r="F166" s="212" t="s">
        <v>254</v>
      </c>
      <c r="G166" s="210"/>
      <c r="H166" s="213">
        <v>13.395</v>
      </c>
      <c r="I166" s="214"/>
      <c r="J166" s="210"/>
      <c r="K166" s="210"/>
      <c r="L166" s="215"/>
      <c r="M166" s="216"/>
      <c r="N166" s="217"/>
      <c r="O166" s="217"/>
      <c r="P166" s="217"/>
      <c r="Q166" s="217"/>
      <c r="R166" s="217"/>
      <c r="S166" s="217"/>
      <c r="T166" s="218"/>
      <c r="AT166" s="219" t="s">
        <v>149</v>
      </c>
      <c r="AU166" s="219" t="s">
        <v>87</v>
      </c>
      <c r="AV166" s="13" t="s">
        <v>87</v>
      </c>
      <c r="AW166" s="13" t="s">
        <v>40</v>
      </c>
      <c r="AX166" s="13" t="s">
        <v>78</v>
      </c>
      <c r="AY166" s="219" t="s">
        <v>138</v>
      </c>
    </row>
    <row r="167" spans="2:51" s="14" customFormat="1" ht="12">
      <c r="B167" s="220"/>
      <c r="C167" s="221"/>
      <c r="D167" s="200" t="s">
        <v>149</v>
      </c>
      <c r="E167" s="222" t="s">
        <v>26</v>
      </c>
      <c r="F167" s="223" t="s">
        <v>159</v>
      </c>
      <c r="G167" s="221"/>
      <c r="H167" s="224">
        <v>36.66</v>
      </c>
      <c r="I167" s="225"/>
      <c r="J167" s="221"/>
      <c r="K167" s="221"/>
      <c r="L167" s="226"/>
      <c r="M167" s="227"/>
      <c r="N167" s="228"/>
      <c r="O167" s="228"/>
      <c r="P167" s="228"/>
      <c r="Q167" s="228"/>
      <c r="R167" s="228"/>
      <c r="S167" s="228"/>
      <c r="T167" s="229"/>
      <c r="AT167" s="230" t="s">
        <v>149</v>
      </c>
      <c r="AU167" s="230" t="s">
        <v>87</v>
      </c>
      <c r="AV167" s="14" t="s">
        <v>93</v>
      </c>
      <c r="AW167" s="14" t="s">
        <v>40</v>
      </c>
      <c r="AX167" s="14" t="s">
        <v>83</v>
      </c>
      <c r="AY167" s="230" t="s">
        <v>138</v>
      </c>
    </row>
    <row r="168" spans="1:65" s="1" customFormat="1" ht="43.15" customHeight="1">
      <c r="A168" s="34"/>
      <c r="B168" s="35"/>
      <c r="C168" s="185" t="s">
        <v>255</v>
      </c>
      <c r="D168" s="185" t="s">
        <v>143</v>
      </c>
      <c r="E168" s="186" t="s">
        <v>256</v>
      </c>
      <c r="F168" s="187" t="s">
        <v>257</v>
      </c>
      <c r="G168" s="188" t="s">
        <v>258</v>
      </c>
      <c r="H168" s="231"/>
      <c r="I168" s="190"/>
      <c r="J168" s="191">
        <f>ROUND(I168*H168,2)</f>
        <v>0</v>
      </c>
      <c r="K168" s="187" t="s">
        <v>147</v>
      </c>
      <c r="L168" s="39"/>
      <c r="M168" s="192" t="s">
        <v>26</v>
      </c>
      <c r="N168" s="193" t="s">
        <v>49</v>
      </c>
      <c r="O168" s="64"/>
      <c r="P168" s="194">
        <f>O168*H168</f>
        <v>0</v>
      </c>
      <c r="Q168" s="194">
        <v>0</v>
      </c>
      <c r="R168" s="194">
        <f>Q168*H168</f>
        <v>0</v>
      </c>
      <c r="S168" s="194">
        <v>0</v>
      </c>
      <c r="T168" s="195">
        <f>S168*H168</f>
        <v>0</v>
      </c>
      <c r="U168" s="34"/>
      <c r="V168" s="34"/>
      <c r="W168" s="34"/>
      <c r="X168" s="34"/>
      <c r="Y168" s="34"/>
      <c r="Z168" s="34"/>
      <c r="AA168" s="34"/>
      <c r="AB168" s="34"/>
      <c r="AC168" s="34"/>
      <c r="AD168" s="34"/>
      <c r="AE168" s="34"/>
      <c r="AR168" s="196" t="s">
        <v>228</v>
      </c>
      <c r="AT168" s="196" t="s">
        <v>143</v>
      </c>
      <c r="AU168" s="196" t="s">
        <v>87</v>
      </c>
      <c r="AY168" s="17" t="s">
        <v>138</v>
      </c>
      <c r="BE168" s="197">
        <f>IF(N168="základní",J168,0)</f>
        <v>0</v>
      </c>
      <c r="BF168" s="197">
        <f>IF(N168="snížená",J168,0)</f>
        <v>0</v>
      </c>
      <c r="BG168" s="197">
        <f>IF(N168="zákl. přenesená",J168,0)</f>
        <v>0</v>
      </c>
      <c r="BH168" s="197">
        <f>IF(N168="sníž. přenesená",J168,0)</f>
        <v>0</v>
      </c>
      <c r="BI168" s="197">
        <f>IF(N168="nulová",J168,0)</f>
        <v>0</v>
      </c>
      <c r="BJ168" s="17" t="s">
        <v>83</v>
      </c>
      <c r="BK168" s="197">
        <f>ROUND(I168*H168,2)</f>
        <v>0</v>
      </c>
      <c r="BL168" s="17" t="s">
        <v>228</v>
      </c>
      <c r="BM168" s="196" t="s">
        <v>259</v>
      </c>
    </row>
    <row r="169" spans="2:63" s="11" customFormat="1" ht="22.9" customHeight="1">
      <c r="B169" s="169"/>
      <c r="C169" s="170"/>
      <c r="D169" s="171" t="s">
        <v>77</v>
      </c>
      <c r="E169" s="183" t="s">
        <v>260</v>
      </c>
      <c r="F169" s="183" t="s">
        <v>261</v>
      </c>
      <c r="G169" s="170"/>
      <c r="H169" s="170"/>
      <c r="I169" s="173"/>
      <c r="J169" s="184">
        <f>BK169</f>
        <v>0</v>
      </c>
      <c r="K169" s="170"/>
      <c r="L169" s="175"/>
      <c r="M169" s="176"/>
      <c r="N169" s="177"/>
      <c r="O169" s="177"/>
      <c r="P169" s="178">
        <f>SUM(P170:P186)</f>
        <v>0</v>
      </c>
      <c r="Q169" s="177"/>
      <c r="R169" s="178">
        <f>SUM(R170:R186)</f>
        <v>0</v>
      </c>
      <c r="S169" s="177"/>
      <c r="T169" s="179">
        <f>SUM(T170:T186)</f>
        <v>0.21600000000000003</v>
      </c>
      <c r="AR169" s="180" t="s">
        <v>87</v>
      </c>
      <c r="AT169" s="181" t="s">
        <v>77</v>
      </c>
      <c r="AU169" s="181" t="s">
        <v>83</v>
      </c>
      <c r="AY169" s="180" t="s">
        <v>138</v>
      </c>
      <c r="BK169" s="182">
        <f>SUM(BK170:BK186)</f>
        <v>0</v>
      </c>
    </row>
    <row r="170" spans="1:65" s="1" customFormat="1" ht="21.6" customHeight="1">
      <c r="A170" s="34"/>
      <c r="B170" s="35"/>
      <c r="C170" s="185" t="s">
        <v>262</v>
      </c>
      <c r="D170" s="185" t="s">
        <v>143</v>
      </c>
      <c r="E170" s="186" t="s">
        <v>263</v>
      </c>
      <c r="F170" s="187" t="s">
        <v>264</v>
      </c>
      <c r="G170" s="188" t="s">
        <v>168</v>
      </c>
      <c r="H170" s="189">
        <v>1</v>
      </c>
      <c r="I170" s="190"/>
      <c r="J170" s="191">
        <f>ROUND(I170*H170,2)</f>
        <v>0</v>
      </c>
      <c r="K170" s="187" t="s">
        <v>147</v>
      </c>
      <c r="L170" s="39"/>
      <c r="M170" s="192" t="s">
        <v>26</v>
      </c>
      <c r="N170" s="193" t="s">
        <v>49</v>
      </c>
      <c r="O170" s="64"/>
      <c r="P170" s="194">
        <f>O170*H170</f>
        <v>0</v>
      </c>
      <c r="Q170" s="194">
        <v>0</v>
      </c>
      <c r="R170" s="194">
        <f>Q170*H170</f>
        <v>0</v>
      </c>
      <c r="S170" s="194">
        <v>0.004</v>
      </c>
      <c r="T170" s="195">
        <f>S170*H170</f>
        <v>0.004</v>
      </c>
      <c r="U170" s="34"/>
      <c r="V170" s="34"/>
      <c r="W170" s="34"/>
      <c r="X170" s="34"/>
      <c r="Y170" s="34"/>
      <c r="Z170" s="34"/>
      <c r="AA170" s="34"/>
      <c r="AB170" s="34"/>
      <c r="AC170" s="34"/>
      <c r="AD170" s="34"/>
      <c r="AE170" s="34"/>
      <c r="AR170" s="196" t="s">
        <v>228</v>
      </c>
      <c r="AT170" s="196" t="s">
        <v>143</v>
      </c>
      <c r="AU170" s="196" t="s">
        <v>87</v>
      </c>
      <c r="AY170" s="17" t="s">
        <v>138</v>
      </c>
      <c r="BE170" s="197">
        <f>IF(N170="základní",J170,0)</f>
        <v>0</v>
      </c>
      <c r="BF170" s="197">
        <f>IF(N170="snížená",J170,0)</f>
        <v>0</v>
      </c>
      <c r="BG170" s="197">
        <f>IF(N170="zákl. přenesená",J170,0)</f>
        <v>0</v>
      </c>
      <c r="BH170" s="197">
        <f>IF(N170="sníž. přenesená",J170,0)</f>
        <v>0</v>
      </c>
      <c r="BI170" s="197">
        <f>IF(N170="nulová",J170,0)</f>
        <v>0</v>
      </c>
      <c r="BJ170" s="17" t="s">
        <v>83</v>
      </c>
      <c r="BK170" s="197">
        <f>ROUND(I170*H170,2)</f>
        <v>0</v>
      </c>
      <c r="BL170" s="17" t="s">
        <v>228</v>
      </c>
      <c r="BM170" s="196" t="s">
        <v>265</v>
      </c>
    </row>
    <row r="171" spans="2:51" s="12" customFormat="1" ht="12">
      <c r="B171" s="198"/>
      <c r="C171" s="199"/>
      <c r="D171" s="200" t="s">
        <v>149</v>
      </c>
      <c r="E171" s="201" t="s">
        <v>26</v>
      </c>
      <c r="F171" s="202" t="s">
        <v>155</v>
      </c>
      <c r="G171" s="199"/>
      <c r="H171" s="201" t="s">
        <v>26</v>
      </c>
      <c r="I171" s="203"/>
      <c r="J171" s="199"/>
      <c r="K171" s="199"/>
      <c r="L171" s="204"/>
      <c r="M171" s="205"/>
      <c r="N171" s="206"/>
      <c r="O171" s="206"/>
      <c r="P171" s="206"/>
      <c r="Q171" s="206"/>
      <c r="R171" s="206"/>
      <c r="S171" s="206"/>
      <c r="T171" s="207"/>
      <c r="AT171" s="208" t="s">
        <v>149</v>
      </c>
      <c r="AU171" s="208" t="s">
        <v>87</v>
      </c>
      <c r="AV171" s="12" t="s">
        <v>83</v>
      </c>
      <c r="AW171" s="12" t="s">
        <v>40</v>
      </c>
      <c r="AX171" s="12" t="s">
        <v>78</v>
      </c>
      <c r="AY171" s="208" t="s">
        <v>138</v>
      </c>
    </row>
    <row r="172" spans="2:51" s="13" customFormat="1" ht="12">
      <c r="B172" s="209"/>
      <c r="C172" s="210"/>
      <c r="D172" s="200" t="s">
        <v>149</v>
      </c>
      <c r="E172" s="211" t="s">
        <v>26</v>
      </c>
      <c r="F172" s="212" t="s">
        <v>83</v>
      </c>
      <c r="G172" s="210"/>
      <c r="H172" s="213">
        <v>1</v>
      </c>
      <c r="I172" s="214"/>
      <c r="J172" s="210"/>
      <c r="K172" s="210"/>
      <c r="L172" s="215"/>
      <c r="M172" s="216"/>
      <c r="N172" s="217"/>
      <c r="O172" s="217"/>
      <c r="P172" s="217"/>
      <c r="Q172" s="217"/>
      <c r="R172" s="217"/>
      <c r="S172" s="217"/>
      <c r="T172" s="218"/>
      <c r="AT172" s="219" t="s">
        <v>149</v>
      </c>
      <c r="AU172" s="219" t="s">
        <v>87</v>
      </c>
      <c r="AV172" s="13" t="s">
        <v>87</v>
      </c>
      <c r="AW172" s="13" t="s">
        <v>40</v>
      </c>
      <c r="AX172" s="13" t="s">
        <v>83</v>
      </c>
      <c r="AY172" s="219" t="s">
        <v>138</v>
      </c>
    </row>
    <row r="173" spans="1:65" s="1" customFormat="1" ht="21.6" customHeight="1">
      <c r="A173" s="34"/>
      <c r="B173" s="35"/>
      <c r="C173" s="185" t="s">
        <v>14</v>
      </c>
      <c r="D173" s="185" t="s">
        <v>143</v>
      </c>
      <c r="E173" s="186" t="s">
        <v>266</v>
      </c>
      <c r="F173" s="187" t="s">
        <v>267</v>
      </c>
      <c r="G173" s="188" t="s">
        <v>168</v>
      </c>
      <c r="H173" s="189">
        <v>2</v>
      </c>
      <c r="I173" s="190"/>
      <c r="J173" s="191">
        <f>ROUND(I173*H173,2)</f>
        <v>0</v>
      </c>
      <c r="K173" s="187" t="s">
        <v>147</v>
      </c>
      <c r="L173" s="39"/>
      <c r="M173" s="192" t="s">
        <v>26</v>
      </c>
      <c r="N173" s="193" t="s">
        <v>49</v>
      </c>
      <c r="O173" s="64"/>
      <c r="P173" s="194">
        <f>O173*H173</f>
        <v>0</v>
      </c>
      <c r="Q173" s="194">
        <v>0</v>
      </c>
      <c r="R173" s="194">
        <f>Q173*H173</f>
        <v>0</v>
      </c>
      <c r="S173" s="194">
        <v>0.006</v>
      </c>
      <c r="T173" s="195">
        <f>S173*H173</f>
        <v>0.012</v>
      </c>
      <c r="U173" s="34"/>
      <c r="V173" s="34"/>
      <c r="W173" s="34"/>
      <c r="X173" s="34"/>
      <c r="Y173" s="34"/>
      <c r="Z173" s="34"/>
      <c r="AA173" s="34"/>
      <c r="AB173" s="34"/>
      <c r="AC173" s="34"/>
      <c r="AD173" s="34"/>
      <c r="AE173" s="34"/>
      <c r="AR173" s="196" t="s">
        <v>228</v>
      </c>
      <c r="AT173" s="196" t="s">
        <v>143</v>
      </c>
      <c r="AU173" s="196" t="s">
        <v>87</v>
      </c>
      <c r="AY173" s="17" t="s">
        <v>138</v>
      </c>
      <c r="BE173" s="197">
        <f>IF(N173="základní",J173,0)</f>
        <v>0</v>
      </c>
      <c r="BF173" s="197">
        <f>IF(N173="snížená",J173,0)</f>
        <v>0</v>
      </c>
      <c r="BG173" s="197">
        <f>IF(N173="zákl. přenesená",J173,0)</f>
        <v>0</v>
      </c>
      <c r="BH173" s="197">
        <f>IF(N173="sníž. přenesená",J173,0)</f>
        <v>0</v>
      </c>
      <c r="BI173" s="197">
        <f>IF(N173="nulová",J173,0)</f>
        <v>0</v>
      </c>
      <c r="BJ173" s="17" t="s">
        <v>83</v>
      </c>
      <c r="BK173" s="197">
        <f>ROUND(I173*H173,2)</f>
        <v>0</v>
      </c>
      <c r="BL173" s="17" t="s">
        <v>228</v>
      </c>
      <c r="BM173" s="196" t="s">
        <v>268</v>
      </c>
    </row>
    <row r="174" spans="2:51" s="12" customFormat="1" ht="12">
      <c r="B174" s="198"/>
      <c r="C174" s="199"/>
      <c r="D174" s="200" t="s">
        <v>149</v>
      </c>
      <c r="E174" s="201" t="s">
        <v>26</v>
      </c>
      <c r="F174" s="202" t="s">
        <v>155</v>
      </c>
      <c r="G174" s="199"/>
      <c r="H174" s="201" t="s">
        <v>26</v>
      </c>
      <c r="I174" s="203"/>
      <c r="J174" s="199"/>
      <c r="K174" s="199"/>
      <c r="L174" s="204"/>
      <c r="M174" s="205"/>
      <c r="N174" s="206"/>
      <c r="O174" s="206"/>
      <c r="P174" s="206"/>
      <c r="Q174" s="206"/>
      <c r="R174" s="206"/>
      <c r="S174" s="206"/>
      <c r="T174" s="207"/>
      <c r="AT174" s="208" t="s">
        <v>149</v>
      </c>
      <c r="AU174" s="208" t="s">
        <v>87</v>
      </c>
      <c r="AV174" s="12" t="s">
        <v>83</v>
      </c>
      <c r="AW174" s="12" t="s">
        <v>40</v>
      </c>
      <c r="AX174" s="12" t="s">
        <v>78</v>
      </c>
      <c r="AY174" s="208" t="s">
        <v>138</v>
      </c>
    </row>
    <row r="175" spans="2:51" s="13" customFormat="1" ht="12">
      <c r="B175" s="209"/>
      <c r="C175" s="210"/>
      <c r="D175" s="200" t="s">
        <v>149</v>
      </c>
      <c r="E175" s="211" t="s">
        <v>26</v>
      </c>
      <c r="F175" s="212" t="s">
        <v>83</v>
      </c>
      <c r="G175" s="210"/>
      <c r="H175" s="213">
        <v>1</v>
      </c>
      <c r="I175" s="214"/>
      <c r="J175" s="210"/>
      <c r="K175" s="210"/>
      <c r="L175" s="215"/>
      <c r="M175" s="216"/>
      <c r="N175" s="217"/>
      <c r="O175" s="217"/>
      <c r="P175" s="217"/>
      <c r="Q175" s="217"/>
      <c r="R175" s="217"/>
      <c r="S175" s="217"/>
      <c r="T175" s="218"/>
      <c r="AT175" s="219" t="s">
        <v>149</v>
      </c>
      <c r="AU175" s="219" t="s">
        <v>87</v>
      </c>
      <c r="AV175" s="13" t="s">
        <v>87</v>
      </c>
      <c r="AW175" s="13" t="s">
        <v>40</v>
      </c>
      <c r="AX175" s="13" t="s">
        <v>78</v>
      </c>
      <c r="AY175" s="219" t="s">
        <v>138</v>
      </c>
    </row>
    <row r="176" spans="2:51" s="12" customFormat="1" ht="12">
      <c r="B176" s="198"/>
      <c r="C176" s="199"/>
      <c r="D176" s="200" t="s">
        <v>149</v>
      </c>
      <c r="E176" s="201" t="s">
        <v>26</v>
      </c>
      <c r="F176" s="202" t="s">
        <v>238</v>
      </c>
      <c r="G176" s="199"/>
      <c r="H176" s="201" t="s">
        <v>26</v>
      </c>
      <c r="I176" s="203"/>
      <c r="J176" s="199"/>
      <c r="K176" s="199"/>
      <c r="L176" s="204"/>
      <c r="M176" s="205"/>
      <c r="N176" s="206"/>
      <c r="O176" s="206"/>
      <c r="P176" s="206"/>
      <c r="Q176" s="206"/>
      <c r="R176" s="206"/>
      <c r="S176" s="206"/>
      <c r="T176" s="207"/>
      <c r="AT176" s="208" t="s">
        <v>149</v>
      </c>
      <c r="AU176" s="208" t="s">
        <v>87</v>
      </c>
      <c r="AV176" s="12" t="s">
        <v>83</v>
      </c>
      <c r="AW176" s="12" t="s">
        <v>40</v>
      </c>
      <c r="AX176" s="12" t="s">
        <v>78</v>
      </c>
      <c r="AY176" s="208" t="s">
        <v>138</v>
      </c>
    </row>
    <row r="177" spans="2:51" s="13" customFormat="1" ht="12">
      <c r="B177" s="209"/>
      <c r="C177" s="210"/>
      <c r="D177" s="200" t="s">
        <v>149</v>
      </c>
      <c r="E177" s="211" t="s">
        <v>26</v>
      </c>
      <c r="F177" s="212" t="s">
        <v>83</v>
      </c>
      <c r="G177" s="210"/>
      <c r="H177" s="213">
        <v>1</v>
      </c>
      <c r="I177" s="214"/>
      <c r="J177" s="210"/>
      <c r="K177" s="210"/>
      <c r="L177" s="215"/>
      <c r="M177" s="216"/>
      <c r="N177" s="217"/>
      <c r="O177" s="217"/>
      <c r="P177" s="217"/>
      <c r="Q177" s="217"/>
      <c r="R177" s="217"/>
      <c r="S177" s="217"/>
      <c r="T177" s="218"/>
      <c r="AT177" s="219" t="s">
        <v>149</v>
      </c>
      <c r="AU177" s="219" t="s">
        <v>87</v>
      </c>
      <c r="AV177" s="13" t="s">
        <v>87</v>
      </c>
      <c r="AW177" s="13" t="s">
        <v>40</v>
      </c>
      <c r="AX177" s="13" t="s">
        <v>78</v>
      </c>
      <c r="AY177" s="219" t="s">
        <v>138</v>
      </c>
    </row>
    <row r="178" spans="2:51" s="14" customFormat="1" ht="12">
      <c r="B178" s="220"/>
      <c r="C178" s="221"/>
      <c r="D178" s="200" t="s">
        <v>149</v>
      </c>
      <c r="E178" s="222" t="s">
        <v>26</v>
      </c>
      <c r="F178" s="223" t="s">
        <v>159</v>
      </c>
      <c r="G178" s="221"/>
      <c r="H178" s="224">
        <v>2</v>
      </c>
      <c r="I178" s="225"/>
      <c r="J178" s="221"/>
      <c r="K178" s="221"/>
      <c r="L178" s="226"/>
      <c r="M178" s="227"/>
      <c r="N178" s="228"/>
      <c r="O178" s="228"/>
      <c r="P178" s="228"/>
      <c r="Q178" s="228"/>
      <c r="R178" s="228"/>
      <c r="S178" s="228"/>
      <c r="T178" s="229"/>
      <c r="AT178" s="230" t="s">
        <v>149</v>
      </c>
      <c r="AU178" s="230" t="s">
        <v>87</v>
      </c>
      <c r="AV178" s="14" t="s">
        <v>93</v>
      </c>
      <c r="AW178" s="14" t="s">
        <v>40</v>
      </c>
      <c r="AX178" s="14" t="s">
        <v>83</v>
      </c>
      <c r="AY178" s="230" t="s">
        <v>138</v>
      </c>
    </row>
    <row r="179" spans="1:65" s="1" customFormat="1" ht="14.45" customHeight="1">
      <c r="A179" s="34"/>
      <c r="B179" s="35"/>
      <c r="C179" s="185" t="s">
        <v>269</v>
      </c>
      <c r="D179" s="185" t="s">
        <v>143</v>
      </c>
      <c r="E179" s="186" t="s">
        <v>270</v>
      </c>
      <c r="F179" s="187" t="s">
        <v>271</v>
      </c>
      <c r="G179" s="188" t="s">
        <v>168</v>
      </c>
      <c r="H179" s="189">
        <v>1</v>
      </c>
      <c r="I179" s="190"/>
      <c r="J179" s="191">
        <f aca="true" t="shared" si="0" ref="J179:J186">ROUND(I179*H179,2)</f>
        <v>0</v>
      </c>
      <c r="K179" s="187" t="s">
        <v>26</v>
      </c>
      <c r="L179" s="39"/>
      <c r="M179" s="192" t="s">
        <v>26</v>
      </c>
      <c r="N179" s="193" t="s">
        <v>49</v>
      </c>
      <c r="O179" s="64"/>
      <c r="P179" s="194">
        <f aca="true" t="shared" si="1" ref="P179:P186">O179*H179</f>
        <v>0</v>
      </c>
      <c r="Q179" s="194">
        <v>0</v>
      </c>
      <c r="R179" s="194">
        <f aca="true" t="shared" si="2" ref="R179:R186">Q179*H179</f>
        <v>0</v>
      </c>
      <c r="S179" s="194">
        <v>0</v>
      </c>
      <c r="T179" s="195">
        <f aca="true" t="shared" si="3" ref="T179:T186">S179*H179</f>
        <v>0</v>
      </c>
      <c r="U179" s="34"/>
      <c r="V179" s="34"/>
      <c r="W179" s="34"/>
      <c r="X179" s="34"/>
      <c r="Y179" s="34"/>
      <c r="Z179" s="34"/>
      <c r="AA179" s="34"/>
      <c r="AB179" s="34"/>
      <c r="AC179" s="34"/>
      <c r="AD179" s="34"/>
      <c r="AE179" s="34"/>
      <c r="AR179" s="196" t="s">
        <v>228</v>
      </c>
      <c r="AT179" s="196" t="s">
        <v>143</v>
      </c>
      <c r="AU179" s="196" t="s">
        <v>87</v>
      </c>
      <c r="AY179" s="17" t="s">
        <v>138</v>
      </c>
      <c r="BE179" s="197">
        <f aca="true" t="shared" si="4" ref="BE179:BE186">IF(N179="základní",J179,0)</f>
        <v>0</v>
      </c>
      <c r="BF179" s="197">
        <f aca="true" t="shared" si="5" ref="BF179:BF186">IF(N179="snížená",J179,0)</f>
        <v>0</v>
      </c>
      <c r="BG179" s="197">
        <f aca="true" t="shared" si="6" ref="BG179:BG186">IF(N179="zákl. přenesená",J179,0)</f>
        <v>0</v>
      </c>
      <c r="BH179" s="197">
        <f aca="true" t="shared" si="7" ref="BH179:BH186">IF(N179="sníž. přenesená",J179,0)</f>
        <v>0</v>
      </c>
      <c r="BI179" s="197">
        <f aca="true" t="shared" si="8" ref="BI179:BI186">IF(N179="nulová",J179,0)</f>
        <v>0</v>
      </c>
      <c r="BJ179" s="17" t="s">
        <v>83</v>
      </c>
      <c r="BK179" s="197">
        <f aca="true" t="shared" si="9" ref="BK179:BK186">ROUND(I179*H179,2)</f>
        <v>0</v>
      </c>
      <c r="BL179" s="17" t="s">
        <v>228</v>
      </c>
      <c r="BM179" s="196" t="s">
        <v>272</v>
      </c>
    </row>
    <row r="180" spans="1:65" s="1" customFormat="1" ht="14.45" customHeight="1">
      <c r="A180" s="34"/>
      <c r="B180" s="35"/>
      <c r="C180" s="185" t="s">
        <v>273</v>
      </c>
      <c r="D180" s="185" t="s">
        <v>143</v>
      </c>
      <c r="E180" s="186" t="s">
        <v>274</v>
      </c>
      <c r="F180" s="187" t="s">
        <v>275</v>
      </c>
      <c r="G180" s="188" t="s">
        <v>189</v>
      </c>
      <c r="H180" s="189">
        <v>1</v>
      </c>
      <c r="I180" s="190"/>
      <c r="J180" s="191">
        <f t="shared" si="0"/>
        <v>0</v>
      </c>
      <c r="K180" s="187" t="s">
        <v>26</v>
      </c>
      <c r="L180" s="39"/>
      <c r="M180" s="192" t="s">
        <v>26</v>
      </c>
      <c r="N180" s="193" t="s">
        <v>49</v>
      </c>
      <c r="O180" s="64"/>
      <c r="P180" s="194">
        <f t="shared" si="1"/>
        <v>0</v>
      </c>
      <c r="Q180" s="194">
        <v>0</v>
      </c>
      <c r="R180" s="194">
        <f t="shared" si="2"/>
        <v>0</v>
      </c>
      <c r="S180" s="194">
        <v>0.2</v>
      </c>
      <c r="T180" s="195">
        <f t="shared" si="3"/>
        <v>0.2</v>
      </c>
      <c r="U180" s="34"/>
      <c r="V180" s="34"/>
      <c r="W180" s="34"/>
      <c r="X180" s="34"/>
      <c r="Y180" s="34"/>
      <c r="Z180" s="34"/>
      <c r="AA180" s="34"/>
      <c r="AB180" s="34"/>
      <c r="AC180" s="34"/>
      <c r="AD180" s="34"/>
      <c r="AE180" s="34"/>
      <c r="AR180" s="196" t="s">
        <v>228</v>
      </c>
      <c r="AT180" s="196" t="s">
        <v>143</v>
      </c>
      <c r="AU180" s="196" t="s">
        <v>87</v>
      </c>
      <c r="AY180" s="17" t="s">
        <v>138</v>
      </c>
      <c r="BE180" s="197">
        <f t="shared" si="4"/>
        <v>0</v>
      </c>
      <c r="BF180" s="197">
        <f t="shared" si="5"/>
        <v>0</v>
      </c>
      <c r="BG180" s="197">
        <f t="shared" si="6"/>
        <v>0</v>
      </c>
      <c r="BH180" s="197">
        <f t="shared" si="7"/>
        <v>0</v>
      </c>
      <c r="BI180" s="197">
        <f t="shared" si="8"/>
        <v>0</v>
      </c>
      <c r="BJ180" s="17" t="s">
        <v>83</v>
      </c>
      <c r="BK180" s="197">
        <f t="shared" si="9"/>
        <v>0</v>
      </c>
      <c r="BL180" s="17" t="s">
        <v>228</v>
      </c>
      <c r="BM180" s="196" t="s">
        <v>276</v>
      </c>
    </row>
    <row r="181" spans="1:65" s="1" customFormat="1" ht="43.15" customHeight="1">
      <c r="A181" s="34"/>
      <c r="B181" s="35"/>
      <c r="C181" s="185" t="s">
        <v>277</v>
      </c>
      <c r="D181" s="185" t="s">
        <v>143</v>
      </c>
      <c r="E181" s="186" t="s">
        <v>278</v>
      </c>
      <c r="F181" s="187" t="s">
        <v>279</v>
      </c>
      <c r="G181" s="188" t="s">
        <v>168</v>
      </c>
      <c r="H181" s="189">
        <v>1</v>
      </c>
      <c r="I181" s="190"/>
      <c r="J181" s="191">
        <f t="shared" si="0"/>
        <v>0</v>
      </c>
      <c r="K181" s="187" t="s">
        <v>26</v>
      </c>
      <c r="L181" s="39"/>
      <c r="M181" s="192" t="s">
        <v>26</v>
      </c>
      <c r="N181" s="193" t="s">
        <v>49</v>
      </c>
      <c r="O181" s="64"/>
      <c r="P181" s="194">
        <f t="shared" si="1"/>
        <v>0</v>
      </c>
      <c r="Q181" s="194">
        <v>0</v>
      </c>
      <c r="R181" s="194">
        <f t="shared" si="2"/>
        <v>0</v>
      </c>
      <c r="S181" s="194">
        <v>0</v>
      </c>
      <c r="T181" s="195">
        <f t="shared" si="3"/>
        <v>0</v>
      </c>
      <c r="U181" s="34"/>
      <c r="V181" s="34"/>
      <c r="W181" s="34"/>
      <c r="X181" s="34"/>
      <c r="Y181" s="34"/>
      <c r="Z181" s="34"/>
      <c r="AA181" s="34"/>
      <c r="AB181" s="34"/>
      <c r="AC181" s="34"/>
      <c r="AD181" s="34"/>
      <c r="AE181" s="34"/>
      <c r="AR181" s="196" t="s">
        <v>228</v>
      </c>
      <c r="AT181" s="196" t="s">
        <v>143</v>
      </c>
      <c r="AU181" s="196" t="s">
        <v>87</v>
      </c>
      <c r="AY181" s="17" t="s">
        <v>138</v>
      </c>
      <c r="BE181" s="197">
        <f t="shared" si="4"/>
        <v>0</v>
      </c>
      <c r="BF181" s="197">
        <f t="shared" si="5"/>
        <v>0</v>
      </c>
      <c r="BG181" s="197">
        <f t="shared" si="6"/>
        <v>0</v>
      </c>
      <c r="BH181" s="197">
        <f t="shared" si="7"/>
        <v>0</v>
      </c>
      <c r="BI181" s="197">
        <f t="shared" si="8"/>
        <v>0</v>
      </c>
      <c r="BJ181" s="17" t="s">
        <v>83</v>
      </c>
      <c r="BK181" s="197">
        <f t="shared" si="9"/>
        <v>0</v>
      </c>
      <c r="BL181" s="17" t="s">
        <v>228</v>
      </c>
      <c r="BM181" s="196" t="s">
        <v>280</v>
      </c>
    </row>
    <row r="182" spans="1:65" s="1" customFormat="1" ht="43.15" customHeight="1">
      <c r="A182" s="34"/>
      <c r="B182" s="35"/>
      <c r="C182" s="185" t="s">
        <v>281</v>
      </c>
      <c r="D182" s="185" t="s">
        <v>143</v>
      </c>
      <c r="E182" s="186" t="s">
        <v>282</v>
      </c>
      <c r="F182" s="187" t="s">
        <v>283</v>
      </c>
      <c r="G182" s="188" t="s">
        <v>168</v>
      </c>
      <c r="H182" s="189">
        <v>1</v>
      </c>
      <c r="I182" s="190"/>
      <c r="J182" s="191">
        <f t="shared" si="0"/>
        <v>0</v>
      </c>
      <c r="K182" s="187" t="s">
        <v>26</v>
      </c>
      <c r="L182" s="39"/>
      <c r="M182" s="192" t="s">
        <v>26</v>
      </c>
      <c r="N182" s="193" t="s">
        <v>49</v>
      </c>
      <c r="O182" s="64"/>
      <c r="P182" s="194">
        <f t="shared" si="1"/>
        <v>0</v>
      </c>
      <c r="Q182" s="194">
        <v>0</v>
      </c>
      <c r="R182" s="194">
        <f t="shared" si="2"/>
        <v>0</v>
      </c>
      <c r="S182" s="194">
        <v>0</v>
      </c>
      <c r="T182" s="195">
        <f t="shared" si="3"/>
        <v>0</v>
      </c>
      <c r="U182" s="34"/>
      <c r="V182" s="34"/>
      <c r="W182" s="34"/>
      <c r="X182" s="34"/>
      <c r="Y182" s="34"/>
      <c r="Z182" s="34"/>
      <c r="AA182" s="34"/>
      <c r="AB182" s="34"/>
      <c r="AC182" s="34"/>
      <c r="AD182" s="34"/>
      <c r="AE182" s="34"/>
      <c r="AR182" s="196" t="s">
        <v>228</v>
      </c>
      <c r="AT182" s="196" t="s">
        <v>143</v>
      </c>
      <c r="AU182" s="196" t="s">
        <v>87</v>
      </c>
      <c r="AY182" s="17" t="s">
        <v>138</v>
      </c>
      <c r="BE182" s="197">
        <f t="shared" si="4"/>
        <v>0</v>
      </c>
      <c r="BF182" s="197">
        <f t="shared" si="5"/>
        <v>0</v>
      </c>
      <c r="BG182" s="197">
        <f t="shared" si="6"/>
        <v>0</v>
      </c>
      <c r="BH182" s="197">
        <f t="shared" si="7"/>
        <v>0</v>
      </c>
      <c r="BI182" s="197">
        <f t="shared" si="8"/>
        <v>0</v>
      </c>
      <c r="BJ182" s="17" t="s">
        <v>83</v>
      </c>
      <c r="BK182" s="197">
        <f t="shared" si="9"/>
        <v>0</v>
      </c>
      <c r="BL182" s="17" t="s">
        <v>228</v>
      </c>
      <c r="BM182" s="196" t="s">
        <v>284</v>
      </c>
    </row>
    <row r="183" spans="1:65" s="1" customFormat="1" ht="43.15" customHeight="1">
      <c r="A183" s="34"/>
      <c r="B183" s="35"/>
      <c r="C183" s="185" t="s">
        <v>285</v>
      </c>
      <c r="D183" s="185" t="s">
        <v>143</v>
      </c>
      <c r="E183" s="186" t="s">
        <v>286</v>
      </c>
      <c r="F183" s="187" t="s">
        <v>287</v>
      </c>
      <c r="G183" s="188" t="s">
        <v>168</v>
      </c>
      <c r="H183" s="189">
        <v>1</v>
      </c>
      <c r="I183" s="190"/>
      <c r="J183" s="191">
        <f t="shared" si="0"/>
        <v>0</v>
      </c>
      <c r="K183" s="187" t="s">
        <v>26</v>
      </c>
      <c r="L183" s="39"/>
      <c r="M183" s="192" t="s">
        <v>26</v>
      </c>
      <c r="N183" s="193" t="s">
        <v>49</v>
      </c>
      <c r="O183" s="64"/>
      <c r="P183" s="194">
        <f t="shared" si="1"/>
        <v>0</v>
      </c>
      <c r="Q183" s="194">
        <v>0</v>
      </c>
      <c r="R183" s="194">
        <f t="shared" si="2"/>
        <v>0</v>
      </c>
      <c r="S183" s="194">
        <v>0</v>
      </c>
      <c r="T183" s="195">
        <f t="shared" si="3"/>
        <v>0</v>
      </c>
      <c r="U183" s="34"/>
      <c r="V183" s="34"/>
      <c r="W183" s="34"/>
      <c r="X183" s="34"/>
      <c r="Y183" s="34"/>
      <c r="Z183" s="34"/>
      <c r="AA183" s="34"/>
      <c r="AB183" s="34"/>
      <c r="AC183" s="34"/>
      <c r="AD183" s="34"/>
      <c r="AE183" s="34"/>
      <c r="AR183" s="196" t="s">
        <v>228</v>
      </c>
      <c r="AT183" s="196" t="s">
        <v>143</v>
      </c>
      <c r="AU183" s="196" t="s">
        <v>87</v>
      </c>
      <c r="AY183" s="17" t="s">
        <v>138</v>
      </c>
      <c r="BE183" s="197">
        <f t="shared" si="4"/>
        <v>0</v>
      </c>
      <c r="BF183" s="197">
        <f t="shared" si="5"/>
        <v>0</v>
      </c>
      <c r="BG183" s="197">
        <f t="shared" si="6"/>
        <v>0</v>
      </c>
      <c r="BH183" s="197">
        <f t="shared" si="7"/>
        <v>0</v>
      </c>
      <c r="BI183" s="197">
        <f t="shared" si="8"/>
        <v>0</v>
      </c>
      <c r="BJ183" s="17" t="s">
        <v>83</v>
      </c>
      <c r="BK183" s="197">
        <f t="shared" si="9"/>
        <v>0</v>
      </c>
      <c r="BL183" s="17" t="s">
        <v>228</v>
      </c>
      <c r="BM183" s="196" t="s">
        <v>288</v>
      </c>
    </row>
    <row r="184" spans="1:65" s="1" customFormat="1" ht="21.6" customHeight="1">
      <c r="A184" s="34"/>
      <c r="B184" s="35"/>
      <c r="C184" s="185" t="s">
        <v>289</v>
      </c>
      <c r="D184" s="185" t="s">
        <v>143</v>
      </c>
      <c r="E184" s="186" t="s">
        <v>290</v>
      </c>
      <c r="F184" s="187" t="s">
        <v>291</v>
      </c>
      <c r="G184" s="188" t="s">
        <v>168</v>
      </c>
      <c r="H184" s="189">
        <v>4</v>
      </c>
      <c r="I184" s="190"/>
      <c r="J184" s="191">
        <f t="shared" si="0"/>
        <v>0</v>
      </c>
      <c r="K184" s="187" t="s">
        <v>26</v>
      </c>
      <c r="L184" s="39"/>
      <c r="M184" s="192" t="s">
        <v>26</v>
      </c>
      <c r="N184" s="193" t="s">
        <v>49</v>
      </c>
      <c r="O184" s="64"/>
      <c r="P184" s="194">
        <f t="shared" si="1"/>
        <v>0</v>
      </c>
      <c r="Q184" s="194">
        <v>0</v>
      </c>
      <c r="R184" s="194">
        <f t="shared" si="2"/>
        <v>0</v>
      </c>
      <c r="S184" s="194">
        <v>0</v>
      </c>
      <c r="T184" s="195">
        <f t="shared" si="3"/>
        <v>0</v>
      </c>
      <c r="U184" s="34"/>
      <c r="V184" s="34"/>
      <c r="W184" s="34"/>
      <c r="X184" s="34"/>
      <c r="Y184" s="34"/>
      <c r="Z184" s="34"/>
      <c r="AA184" s="34"/>
      <c r="AB184" s="34"/>
      <c r="AC184" s="34"/>
      <c r="AD184" s="34"/>
      <c r="AE184" s="34"/>
      <c r="AR184" s="196" t="s">
        <v>228</v>
      </c>
      <c r="AT184" s="196" t="s">
        <v>143</v>
      </c>
      <c r="AU184" s="196" t="s">
        <v>87</v>
      </c>
      <c r="AY184" s="17" t="s">
        <v>138</v>
      </c>
      <c r="BE184" s="197">
        <f t="shared" si="4"/>
        <v>0</v>
      </c>
      <c r="BF184" s="197">
        <f t="shared" si="5"/>
        <v>0</v>
      </c>
      <c r="BG184" s="197">
        <f t="shared" si="6"/>
        <v>0</v>
      </c>
      <c r="BH184" s="197">
        <f t="shared" si="7"/>
        <v>0</v>
      </c>
      <c r="BI184" s="197">
        <f t="shared" si="8"/>
        <v>0</v>
      </c>
      <c r="BJ184" s="17" t="s">
        <v>83</v>
      </c>
      <c r="BK184" s="197">
        <f t="shared" si="9"/>
        <v>0</v>
      </c>
      <c r="BL184" s="17" t="s">
        <v>228</v>
      </c>
      <c r="BM184" s="196" t="s">
        <v>292</v>
      </c>
    </row>
    <row r="185" spans="1:65" s="1" customFormat="1" ht="129.6" customHeight="1">
      <c r="A185" s="34"/>
      <c r="B185" s="35"/>
      <c r="C185" s="185" t="s">
        <v>293</v>
      </c>
      <c r="D185" s="185" t="s">
        <v>143</v>
      </c>
      <c r="E185" s="186" t="s">
        <v>294</v>
      </c>
      <c r="F185" s="187" t="s">
        <v>295</v>
      </c>
      <c r="G185" s="188" t="s">
        <v>296</v>
      </c>
      <c r="H185" s="189">
        <v>2</v>
      </c>
      <c r="I185" s="190"/>
      <c r="J185" s="191">
        <f t="shared" si="0"/>
        <v>0</v>
      </c>
      <c r="K185" s="187" t="s">
        <v>26</v>
      </c>
      <c r="L185" s="39"/>
      <c r="M185" s="192" t="s">
        <v>26</v>
      </c>
      <c r="N185" s="193" t="s">
        <v>49</v>
      </c>
      <c r="O185" s="64"/>
      <c r="P185" s="194">
        <f t="shared" si="1"/>
        <v>0</v>
      </c>
      <c r="Q185" s="194">
        <v>0</v>
      </c>
      <c r="R185" s="194">
        <f t="shared" si="2"/>
        <v>0</v>
      </c>
      <c r="S185" s="194">
        <v>0</v>
      </c>
      <c r="T185" s="195">
        <f t="shared" si="3"/>
        <v>0</v>
      </c>
      <c r="U185" s="34"/>
      <c r="V185" s="34"/>
      <c r="W185" s="34"/>
      <c r="X185" s="34"/>
      <c r="Y185" s="34"/>
      <c r="Z185" s="34"/>
      <c r="AA185" s="34"/>
      <c r="AB185" s="34"/>
      <c r="AC185" s="34"/>
      <c r="AD185" s="34"/>
      <c r="AE185" s="34"/>
      <c r="AR185" s="196" t="s">
        <v>228</v>
      </c>
      <c r="AT185" s="196" t="s">
        <v>143</v>
      </c>
      <c r="AU185" s="196" t="s">
        <v>87</v>
      </c>
      <c r="AY185" s="17" t="s">
        <v>138</v>
      </c>
      <c r="BE185" s="197">
        <f t="shared" si="4"/>
        <v>0</v>
      </c>
      <c r="BF185" s="197">
        <f t="shared" si="5"/>
        <v>0</v>
      </c>
      <c r="BG185" s="197">
        <f t="shared" si="6"/>
        <v>0</v>
      </c>
      <c r="BH185" s="197">
        <f t="shared" si="7"/>
        <v>0</v>
      </c>
      <c r="BI185" s="197">
        <f t="shared" si="8"/>
        <v>0</v>
      </c>
      <c r="BJ185" s="17" t="s">
        <v>83</v>
      </c>
      <c r="BK185" s="197">
        <f t="shared" si="9"/>
        <v>0</v>
      </c>
      <c r="BL185" s="17" t="s">
        <v>228</v>
      </c>
      <c r="BM185" s="196" t="s">
        <v>297</v>
      </c>
    </row>
    <row r="186" spans="1:65" s="1" customFormat="1" ht="43.15" customHeight="1">
      <c r="A186" s="34"/>
      <c r="B186" s="35"/>
      <c r="C186" s="185" t="s">
        <v>298</v>
      </c>
      <c r="D186" s="185" t="s">
        <v>143</v>
      </c>
      <c r="E186" s="186" t="s">
        <v>299</v>
      </c>
      <c r="F186" s="187" t="s">
        <v>300</v>
      </c>
      <c r="G186" s="188" t="s">
        <v>258</v>
      </c>
      <c r="H186" s="231"/>
      <c r="I186" s="190"/>
      <c r="J186" s="191">
        <f t="shared" si="0"/>
        <v>0</v>
      </c>
      <c r="K186" s="187" t="s">
        <v>147</v>
      </c>
      <c r="L186" s="39"/>
      <c r="M186" s="192" t="s">
        <v>26</v>
      </c>
      <c r="N186" s="193" t="s">
        <v>49</v>
      </c>
      <c r="O186" s="64"/>
      <c r="P186" s="194">
        <f t="shared" si="1"/>
        <v>0</v>
      </c>
      <c r="Q186" s="194">
        <v>0</v>
      </c>
      <c r="R186" s="194">
        <f t="shared" si="2"/>
        <v>0</v>
      </c>
      <c r="S186" s="194">
        <v>0</v>
      </c>
      <c r="T186" s="195">
        <f t="shared" si="3"/>
        <v>0</v>
      </c>
      <c r="U186" s="34"/>
      <c r="V186" s="34"/>
      <c r="W186" s="34"/>
      <c r="X186" s="34"/>
      <c r="Y186" s="34"/>
      <c r="Z186" s="34"/>
      <c r="AA186" s="34"/>
      <c r="AB186" s="34"/>
      <c r="AC186" s="34"/>
      <c r="AD186" s="34"/>
      <c r="AE186" s="34"/>
      <c r="AR186" s="196" t="s">
        <v>228</v>
      </c>
      <c r="AT186" s="196" t="s">
        <v>143</v>
      </c>
      <c r="AU186" s="196" t="s">
        <v>87</v>
      </c>
      <c r="AY186" s="17" t="s">
        <v>138</v>
      </c>
      <c r="BE186" s="197">
        <f t="shared" si="4"/>
        <v>0</v>
      </c>
      <c r="BF186" s="197">
        <f t="shared" si="5"/>
        <v>0</v>
      </c>
      <c r="BG186" s="197">
        <f t="shared" si="6"/>
        <v>0</v>
      </c>
      <c r="BH186" s="197">
        <f t="shared" si="7"/>
        <v>0</v>
      </c>
      <c r="BI186" s="197">
        <f t="shared" si="8"/>
        <v>0</v>
      </c>
      <c r="BJ186" s="17" t="s">
        <v>83</v>
      </c>
      <c r="BK186" s="197">
        <f t="shared" si="9"/>
        <v>0</v>
      </c>
      <c r="BL186" s="17" t="s">
        <v>228</v>
      </c>
      <c r="BM186" s="196" t="s">
        <v>301</v>
      </c>
    </row>
    <row r="187" spans="2:63" s="11" customFormat="1" ht="22.9" customHeight="1">
      <c r="B187" s="169"/>
      <c r="C187" s="170"/>
      <c r="D187" s="171" t="s">
        <v>77</v>
      </c>
      <c r="E187" s="183" t="s">
        <v>302</v>
      </c>
      <c r="F187" s="183" t="s">
        <v>303</v>
      </c>
      <c r="G187" s="170"/>
      <c r="H187" s="170"/>
      <c r="I187" s="173"/>
      <c r="J187" s="184">
        <f>BK187</f>
        <v>0</v>
      </c>
      <c r="K187" s="170"/>
      <c r="L187" s="175"/>
      <c r="M187" s="176"/>
      <c r="N187" s="177"/>
      <c r="O187" s="177"/>
      <c r="P187" s="178">
        <f>SUM(P188:P190)</f>
        <v>0</v>
      </c>
      <c r="Q187" s="177"/>
      <c r="R187" s="178">
        <f>SUM(R188:R190)</f>
        <v>0</v>
      </c>
      <c r="S187" s="177"/>
      <c r="T187" s="179">
        <f>SUM(T188:T190)</f>
        <v>0</v>
      </c>
      <c r="AR187" s="180" t="s">
        <v>87</v>
      </c>
      <c r="AT187" s="181" t="s">
        <v>77</v>
      </c>
      <c r="AU187" s="181" t="s">
        <v>83</v>
      </c>
      <c r="AY187" s="180" t="s">
        <v>138</v>
      </c>
      <c r="BK187" s="182">
        <f>SUM(BK188:BK190)</f>
        <v>0</v>
      </c>
    </row>
    <row r="188" spans="1:65" s="1" customFormat="1" ht="205.15" customHeight="1">
      <c r="A188" s="34"/>
      <c r="B188" s="35"/>
      <c r="C188" s="185" t="s">
        <v>304</v>
      </c>
      <c r="D188" s="185" t="s">
        <v>143</v>
      </c>
      <c r="E188" s="186" t="s">
        <v>305</v>
      </c>
      <c r="F188" s="187" t="s">
        <v>306</v>
      </c>
      <c r="G188" s="188" t="s">
        <v>168</v>
      </c>
      <c r="H188" s="189">
        <v>2</v>
      </c>
      <c r="I188" s="190"/>
      <c r="J188" s="191">
        <f>ROUND(I188*H188,2)</f>
        <v>0</v>
      </c>
      <c r="K188" s="187" t="s">
        <v>26</v>
      </c>
      <c r="L188" s="39"/>
      <c r="M188" s="192" t="s">
        <v>26</v>
      </c>
      <c r="N188" s="193" t="s">
        <v>49</v>
      </c>
      <c r="O188" s="64"/>
      <c r="P188" s="194">
        <f>O188*H188</f>
        <v>0</v>
      </c>
      <c r="Q188" s="194">
        <v>0</v>
      </c>
      <c r="R188" s="194">
        <f>Q188*H188</f>
        <v>0</v>
      </c>
      <c r="S188" s="194">
        <v>0</v>
      </c>
      <c r="T188" s="195">
        <f>S188*H188</f>
        <v>0</v>
      </c>
      <c r="U188" s="34"/>
      <c r="V188" s="34"/>
      <c r="W188" s="34"/>
      <c r="X188" s="34"/>
      <c r="Y188" s="34"/>
      <c r="Z188" s="34"/>
      <c r="AA188" s="34"/>
      <c r="AB188" s="34"/>
      <c r="AC188" s="34"/>
      <c r="AD188" s="34"/>
      <c r="AE188" s="34"/>
      <c r="AR188" s="196" t="s">
        <v>228</v>
      </c>
      <c r="AT188" s="196" t="s">
        <v>143</v>
      </c>
      <c r="AU188" s="196" t="s">
        <v>87</v>
      </c>
      <c r="AY188" s="17" t="s">
        <v>138</v>
      </c>
      <c r="BE188" s="197">
        <f>IF(N188="základní",J188,0)</f>
        <v>0</v>
      </c>
      <c r="BF188" s="197">
        <f>IF(N188="snížená",J188,0)</f>
        <v>0</v>
      </c>
      <c r="BG188" s="197">
        <f>IF(N188="zákl. přenesená",J188,0)</f>
        <v>0</v>
      </c>
      <c r="BH188" s="197">
        <f>IF(N188="sníž. přenesená",J188,0)</f>
        <v>0</v>
      </c>
      <c r="BI188" s="197">
        <f>IF(N188="nulová",J188,0)</f>
        <v>0</v>
      </c>
      <c r="BJ188" s="17" t="s">
        <v>83</v>
      </c>
      <c r="BK188" s="197">
        <f>ROUND(I188*H188,2)</f>
        <v>0</v>
      </c>
      <c r="BL188" s="17" t="s">
        <v>228</v>
      </c>
      <c r="BM188" s="196" t="s">
        <v>307</v>
      </c>
    </row>
    <row r="189" spans="1:65" s="1" customFormat="1" ht="43.15" customHeight="1">
      <c r="A189" s="34"/>
      <c r="B189" s="35"/>
      <c r="C189" s="185" t="s">
        <v>308</v>
      </c>
      <c r="D189" s="185" t="s">
        <v>143</v>
      </c>
      <c r="E189" s="186" t="s">
        <v>309</v>
      </c>
      <c r="F189" s="187" t="s">
        <v>310</v>
      </c>
      <c r="G189" s="188" t="s">
        <v>168</v>
      </c>
      <c r="H189" s="189">
        <v>1</v>
      </c>
      <c r="I189" s="190"/>
      <c r="J189" s="191">
        <f>ROUND(I189*H189,2)</f>
        <v>0</v>
      </c>
      <c r="K189" s="187" t="s">
        <v>26</v>
      </c>
      <c r="L189" s="39"/>
      <c r="M189" s="192" t="s">
        <v>26</v>
      </c>
      <c r="N189" s="193" t="s">
        <v>49</v>
      </c>
      <c r="O189" s="64"/>
      <c r="P189" s="194">
        <f>O189*H189</f>
        <v>0</v>
      </c>
      <c r="Q189" s="194">
        <v>0</v>
      </c>
      <c r="R189" s="194">
        <f>Q189*H189</f>
        <v>0</v>
      </c>
      <c r="S189" s="194">
        <v>0</v>
      </c>
      <c r="T189" s="195">
        <f>S189*H189</f>
        <v>0</v>
      </c>
      <c r="U189" s="34"/>
      <c r="V189" s="34"/>
      <c r="W189" s="34"/>
      <c r="X189" s="34"/>
      <c r="Y189" s="34"/>
      <c r="Z189" s="34"/>
      <c r="AA189" s="34"/>
      <c r="AB189" s="34"/>
      <c r="AC189" s="34"/>
      <c r="AD189" s="34"/>
      <c r="AE189" s="34"/>
      <c r="AR189" s="196" t="s">
        <v>228</v>
      </c>
      <c r="AT189" s="196" t="s">
        <v>143</v>
      </c>
      <c r="AU189" s="196" t="s">
        <v>87</v>
      </c>
      <c r="AY189" s="17" t="s">
        <v>138</v>
      </c>
      <c r="BE189" s="197">
        <f>IF(N189="základní",J189,0)</f>
        <v>0</v>
      </c>
      <c r="BF189" s="197">
        <f>IF(N189="snížená",J189,0)</f>
        <v>0</v>
      </c>
      <c r="BG189" s="197">
        <f>IF(N189="zákl. přenesená",J189,0)</f>
        <v>0</v>
      </c>
      <c r="BH189" s="197">
        <f>IF(N189="sníž. přenesená",J189,0)</f>
        <v>0</v>
      </c>
      <c r="BI189" s="197">
        <f>IF(N189="nulová",J189,0)</f>
        <v>0</v>
      </c>
      <c r="BJ189" s="17" t="s">
        <v>83</v>
      </c>
      <c r="BK189" s="197">
        <f>ROUND(I189*H189,2)</f>
        <v>0</v>
      </c>
      <c r="BL189" s="17" t="s">
        <v>228</v>
      </c>
      <c r="BM189" s="196" t="s">
        <v>311</v>
      </c>
    </row>
    <row r="190" spans="1:65" s="1" customFormat="1" ht="43.15" customHeight="1">
      <c r="A190" s="34"/>
      <c r="B190" s="35"/>
      <c r="C190" s="185" t="s">
        <v>312</v>
      </c>
      <c r="D190" s="185" t="s">
        <v>143</v>
      </c>
      <c r="E190" s="186" t="s">
        <v>313</v>
      </c>
      <c r="F190" s="187" t="s">
        <v>314</v>
      </c>
      <c r="G190" s="188" t="s">
        <v>258</v>
      </c>
      <c r="H190" s="231"/>
      <c r="I190" s="190"/>
      <c r="J190" s="191">
        <f>ROUND(I190*H190,2)</f>
        <v>0</v>
      </c>
      <c r="K190" s="187" t="s">
        <v>147</v>
      </c>
      <c r="L190" s="39"/>
      <c r="M190" s="192" t="s">
        <v>26</v>
      </c>
      <c r="N190" s="193" t="s">
        <v>49</v>
      </c>
      <c r="O190" s="64"/>
      <c r="P190" s="194">
        <f>O190*H190</f>
        <v>0</v>
      </c>
      <c r="Q190" s="194">
        <v>0</v>
      </c>
      <c r="R190" s="194">
        <f>Q190*H190</f>
        <v>0</v>
      </c>
      <c r="S190" s="194">
        <v>0</v>
      </c>
      <c r="T190" s="195">
        <f>S190*H190</f>
        <v>0</v>
      </c>
      <c r="U190" s="34"/>
      <c r="V190" s="34"/>
      <c r="W190" s="34"/>
      <c r="X190" s="34"/>
      <c r="Y190" s="34"/>
      <c r="Z190" s="34"/>
      <c r="AA190" s="34"/>
      <c r="AB190" s="34"/>
      <c r="AC190" s="34"/>
      <c r="AD190" s="34"/>
      <c r="AE190" s="34"/>
      <c r="AR190" s="196" t="s">
        <v>228</v>
      </c>
      <c r="AT190" s="196" t="s">
        <v>143</v>
      </c>
      <c r="AU190" s="196" t="s">
        <v>87</v>
      </c>
      <c r="AY190" s="17" t="s">
        <v>138</v>
      </c>
      <c r="BE190" s="197">
        <f>IF(N190="základní",J190,0)</f>
        <v>0</v>
      </c>
      <c r="BF190" s="197">
        <f>IF(N190="snížená",J190,0)</f>
        <v>0</v>
      </c>
      <c r="BG190" s="197">
        <f>IF(N190="zákl. přenesená",J190,0)</f>
        <v>0</v>
      </c>
      <c r="BH190" s="197">
        <f>IF(N190="sníž. přenesená",J190,0)</f>
        <v>0</v>
      </c>
      <c r="BI190" s="197">
        <f>IF(N190="nulová",J190,0)</f>
        <v>0</v>
      </c>
      <c r="BJ190" s="17" t="s">
        <v>83</v>
      </c>
      <c r="BK190" s="197">
        <f>ROUND(I190*H190,2)</f>
        <v>0</v>
      </c>
      <c r="BL190" s="17" t="s">
        <v>228</v>
      </c>
      <c r="BM190" s="196" t="s">
        <v>315</v>
      </c>
    </row>
    <row r="191" spans="2:63" s="11" customFormat="1" ht="22.9" customHeight="1">
      <c r="B191" s="169"/>
      <c r="C191" s="170"/>
      <c r="D191" s="171" t="s">
        <v>77</v>
      </c>
      <c r="E191" s="183" t="s">
        <v>316</v>
      </c>
      <c r="F191" s="183" t="s">
        <v>317</v>
      </c>
      <c r="G191" s="170"/>
      <c r="H191" s="170"/>
      <c r="I191" s="173"/>
      <c r="J191" s="184">
        <f>BK191</f>
        <v>0</v>
      </c>
      <c r="K191" s="170"/>
      <c r="L191" s="175"/>
      <c r="M191" s="176"/>
      <c r="N191" s="177"/>
      <c r="O191" s="177"/>
      <c r="P191" s="178">
        <f>SUM(P192:P247)</f>
        <v>0</v>
      </c>
      <c r="Q191" s="177"/>
      <c r="R191" s="178">
        <f>SUM(R192:R247)</f>
        <v>0.48858264999999995</v>
      </c>
      <c r="S191" s="177"/>
      <c r="T191" s="179">
        <f>SUM(T192:T247)</f>
        <v>0.17798999999999998</v>
      </c>
      <c r="AR191" s="180" t="s">
        <v>87</v>
      </c>
      <c r="AT191" s="181" t="s">
        <v>77</v>
      </c>
      <c r="AU191" s="181" t="s">
        <v>83</v>
      </c>
      <c r="AY191" s="180" t="s">
        <v>138</v>
      </c>
      <c r="BK191" s="182">
        <f>SUM(BK192:BK247)</f>
        <v>0</v>
      </c>
    </row>
    <row r="192" spans="1:65" s="1" customFormat="1" ht="32.45" customHeight="1">
      <c r="A192" s="34"/>
      <c r="B192" s="35"/>
      <c r="C192" s="185" t="s">
        <v>318</v>
      </c>
      <c r="D192" s="185" t="s">
        <v>143</v>
      </c>
      <c r="E192" s="186" t="s">
        <v>319</v>
      </c>
      <c r="F192" s="187" t="s">
        <v>320</v>
      </c>
      <c r="G192" s="188" t="s">
        <v>146</v>
      </c>
      <c r="H192" s="189">
        <v>54.33</v>
      </c>
      <c r="I192" s="190"/>
      <c r="J192" s="191">
        <f>ROUND(I192*H192,2)</f>
        <v>0</v>
      </c>
      <c r="K192" s="187" t="s">
        <v>147</v>
      </c>
      <c r="L192" s="39"/>
      <c r="M192" s="192" t="s">
        <v>26</v>
      </c>
      <c r="N192" s="193" t="s">
        <v>49</v>
      </c>
      <c r="O192" s="64"/>
      <c r="P192" s="194">
        <f>O192*H192</f>
        <v>0</v>
      </c>
      <c r="Q192" s="194">
        <v>0</v>
      </c>
      <c r="R192" s="194">
        <f>Q192*H192</f>
        <v>0</v>
      </c>
      <c r="S192" s="194">
        <v>0</v>
      </c>
      <c r="T192" s="195">
        <f>S192*H192</f>
        <v>0</v>
      </c>
      <c r="U192" s="34"/>
      <c r="V192" s="34"/>
      <c r="W192" s="34"/>
      <c r="X192" s="34"/>
      <c r="Y192" s="34"/>
      <c r="Z192" s="34"/>
      <c r="AA192" s="34"/>
      <c r="AB192" s="34"/>
      <c r="AC192" s="34"/>
      <c r="AD192" s="34"/>
      <c r="AE192" s="34"/>
      <c r="AR192" s="196" t="s">
        <v>228</v>
      </c>
      <c r="AT192" s="196" t="s">
        <v>143</v>
      </c>
      <c r="AU192" s="196" t="s">
        <v>87</v>
      </c>
      <c r="AY192" s="17" t="s">
        <v>138</v>
      </c>
      <c r="BE192" s="197">
        <f>IF(N192="základní",J192,0)</f>
        <v>0</v>
      </c>
      <c r="BF192" s="197">
        <f>IF(N192="snížená",J192,0)</f>
        <v>0</v>
      </c>
      <c r="BG192" s="197">
        <f>IF(N192="zákl. přenesená",J192,0)</f>
        <v>0</v>
      </c>
      <c r="BH192" s="197">
        <f>IF(N192="sníž. přenesená",J192,0)</f>
        <v>0</v>
      </c>
      <c r="BI192" s="197">
        <f>IF(N192="nulová",J192,0)</f>
        <v>0</v>
      </c>
      <c r="BJ192" s="17" t="s">
        <v>83</v>
      </c>
      <c r="BK192" s="197">
        <f>ROUND(I192*H192,2)</f>
        <v>0</v>
      </c>
      <c r="BL192" s="17" t="s">
        <v>228</v>
      </c>
      <c r="BM192" s="196" t="s">
        <v>321</v>
      </c>
    </row>
    <row r="193" spans="2:51" s="12" customFormat="1" ht="12">
      <c r="B193" s="198"/>
      <c r="C193" s="199"/>
      <c r="D193" s="200" t="s">
        <v>149</v>
      </c>
      <c r="E193" s="201" t="s">
        <v>26</v>
      </c>
      <c r="F193" s="202" t="s">
        <v>322</v>
      </c>
      <c r="G193" s="199"/>
      <c r="H193" s="201" t="s">
        <v>26</v>
      </c>
      <c r="I193" s="203"/>
      <c r="J193" s="199"/>
      <c r="K193" s="199"/>
      <c r="L193" s="204"/>
      <c r="M193" s="205"/>
      <c r="N193" s="206"/>
      <c r="O193" s="206"/>
      <c r="P193" s="206"/>
      <c r="Q193" s="206"/>
      <c r="R193" s="206"/>
      <c r="S193" s="206"/>
      <c r="T193" s="207"/>
      <c r="AT193" s="208" t="s">
        <v>149</v>
      </c>
      <c r="AU193" s="208" t="s">
        <v>87</v>
      </c>
      <c r="AV193" s="12" t="s">
        <v>83</v>
      </c>
      <c r="AW193" s="12" t="s">
        <v>40</v>
      </c>
      <c r="AX193" s="12" t="s">
        <v>78</v>
      </c>
      <c r="AY193" s="208" t="s">
        <v>138</v>
      </c>
    </row>
    <row r="194" spans="2:51" s="13" customFormat="1" ht="12">
      <c r="B194" s="209"/>
      <c r="C194" s="210"/>
      <c r="D194" s="200" t="s">
        <v>149</v>
      </c>
      <c r="E194" s="211" t="s">
        <v>26</v>
      </c>
      <c r="F194" s="212" t="s">
        <v>323</v>
      </c>
      <c r="G194" s="210"/>
      <c r="H194" s="213">
        <v>54.33</v>
      </c>
      <c r="I194" s="214"/>
      <c r="J194" s="210"/>
      <c r="K194" s="210"/>
      <c r="L194" s="215"/>
      <c r="M194" s="216"/>
      <c r="N194" s="217"/>
      <c r="O194" s="217"/>
      <c r="P194" s="217"/>
      <c r="Q194" s="217"/>
      <c r="R194" s="217"/>
      <c r="S194" s="217"/>
      <c r="T194" s="218"/>
      <c r="AT194" s="219" t="s">
        <v>149</v>
      </c>
      <c r="AU194" s="219" t="s">
        <v>87</v>
      </c>
      <c r="AV194" s="13" t="s">
        <v>87</v>
      </c>
      <c r="AW194" s="13" t="s">
        <v>40</v>
      </c>
      <c r="AX194" s="13" t="s">
        <v>83</v>
      </c>
      <c r="AY194" s="219" t="s">
        <v>138</v>
      </c>
    </row>
    <row r="195" spans="1:65" s="1" customFormat="1" ht="14.45" customHeight="1">
      <c r="A195" s="34"/>
      <c r="B195" s="35"/>
      <c r="C195" s="185" t="s">
        <v>324</v>
      </c>
      <c r="D195" s="185" t="s">
        <v>143</v>
      </c>
      <c r="E195" s="186" t="s">
        <v>325</v>
      </c>
      <c r="F195" s="187" t="s">
        <v>326</v>
      </c>
      <c r="G195" s="188" t="s">
        <v>146</v>
      </c>
      <c r="H195" s="189">
        <v>54.33</v>
      </c>
      <c r="I195" s="190"/>
      <c r="J195" s="191">
        <f>ROUND(I195*H195,2)</f>
        <v>0</v>
      </c>
      <c r="K195" s="187" t="s">
        <v>147</v>
      </c>
      <c r="L195" s="39"/>
      <c r="M195" s="192" t="s">
        <v>26</v>
      </c>
      <c r="N195" s="193" t="s">
        <v>49</v>
      </c>
      <c r="O195" s="64"/>
      <c r="P195" s="194">
        <f>O195*H195</f>
        <v>0</v>
      </c>
      <c r="Q195" s="194">
        <v>0</v>
      </c>
      <c r="R195" s="194">
        <f>Q195*H195</f>
        <v>0</v>
      </c>
      <c r="S195" s="194">
        <v>0</v>
      </c>
      <c r="T195" s="195">
        <f>S195*H195</f>
        <v>0</v>
      </c>
      <c r="U195" s="34"/>
      <c r="V195" s="34"/>
      <c r="W195" s="34"/>
      <c r="X195" s="34"/>
      <c r="Y195" s="34"/>
      <c r="Z195" s="34"/>
      <c r="AA195" s="34"/>
      <c r="AB195" s="34"/>
      <c r="AC195" s="34"/>
      <c r="AD195" s="34"/>
      <c r="AE195" s="34"/>
      <c r="AR195" s="196" t="s">
        <v>228</v>
      </c>
      <c r="AT195" s="196" t="s">
        <v>143</v>
      </c>
      <c r="AU195" s="196" t="s">
        <v>87</v>
      </c>
      <c r="AY195" s="17" t="s">
        <v>138</v>
      </c>
      <c r="BE195" s="197">
        <f>IF(N195="základní",J195,0)</f>
        <v>0</v>
      </c>
      <c r="BF195" s="197">
        <f>IF(N195="snížená",J195,0)</f>
        <v>0</v>
      </c>
      <c r="BG195" s="197">
        <f>IF(N195="zákl. přenesená",J195,0)</f>
        <v>0</v>
      </c>
      <c r="BH195" s="197">
        <f>IF(N195="sníž. přenesená",J195,0)</f>
        <v>0</v>
      </c>
      <c r="BI195" s="197">
        <f>IF(N195="nulová",J195,0)</f>
        <v>0</v>
      </c>
      <c r="BJ195" s="17" t="s">
        <v>83</v>
      </c>
      <c r="BK195" s="197">
        <f>ROUND(I195*H195,2)</f>
        <v>0</v>
      </c>
      <c r="BL195" s="17" t="s">
        <v>228</v>
      </c>
      <c r="BM195" s="196" t="s">
        <v>327</v>
      </c>
    </row>
    <row r="196" spans="2:51" s="12" customFormat="1" ht="12">
      <c r="B196" s="198"/>
      <c r="C196" s="199"/>
      <c r="D196" s="200" t="s">
        <v>149</v>
      </c>
      <c r="E196" s="201" t="s">
        <v>26</v>
      </c>
      <c r="F196" s="202" t="s">
        <v>155</v>
      </c>
      <c r="G196" s="199"/>
      <c r="H196" s="201" t="s">
        <v>26</v>
      </c>
      <c r="I196" s="203"/>
      <c r="J196" s="199"/>
      <c r="K196" s="199"/>
      <c r="L196" s="204"/>
      <c r="M196" s="205"/>
      <c r="N196" s="206"/>
      <c r="O196" s="206"/>
      <c r="P196" s="206"/>
      <c r="Q196" s="206"/>
      <c r="R196" s="206"/>
      <c r="S196" s="206"/>
      <c r="T196" s="207"/>
      <c r="AT196" s="208" t="s">
        <v>149</v>
      </c>
      <c r="AU196" s="208" t="s">
        <v>87</v>
      </c>
      <c r="AV196" s="12" t="s">
        <v>83</v>
      </c>
      <c r="AW196" s="12" t="s">
        <v>40</v>
      </c>
      <c r="AX196" s="12" t="s">
        <v>78</v>
      </c>
      <c r="AY196" s="208" t="s">
        <v>138</v>
      </c>
    </row>
    <row r="197" spans="2:51" s="13" customFormat="1" ht="12">
      <c r="B197" s="209"/>
      <c r="C197" s="210"/>
      <c r="D197" s="200" t="s">
        <v>149</v>
      </c>
      <c r="E197" s="211" t="s">
        <v>26</v>
      </c>
      <c r="F197" s="212" t="s">
        <v>247</v>
      </c>
      <c r="G197" s="210"/>
      <c r="H197" s="213">
        <v>18.53</v>
      </c>
      <c r="I197" s="214"/>
      <c r="J197" s="210"/>
      <c r="K197" s="210"/>
      <c r="L197" s="215"/>
      <c r="M197" s="216"/>
      <c r="N197" s="217"/>
      <c r="O197" s="217"/>
      <c r="P197" s="217"/>
      <c r="Q197" s="217"/>
      <c r="R197" s="217"/>
      <c r="S197" s="217"/>
      <c r="T197" s="218"/>
      <c r="AT197" s="219" t="s">
        <v>149</v>
      </c>
      <c r="AU197" s="219" t="s">
        <v>87</v>
      </c>
      <c r="AV197" s="13" t="s">
        <v>87</v>
      </c>
      <c r="AW197" s="13" t="s">
        <v>40</v>
      </c>
      <c r="AX197" s="13" t="s">
        <v>78</v>
      </c>
      <c r="AY197" s="219" t="s">
        <v>138</v>
      </c>
    </row>
    <row r="198" spans="2:51" s="12" customFormat="1" ht="12">
      <c r="B198" s="198"/>
      <c r="C198" s="199"/>
      <c r="D198" s="200" t="s">
        <v>149</v>
      </c>
      <c r="E198" s="201" t="s">
        <v>26</v>
      </c>
      <c r="F198" s="202" t="s">
        <v>328</v>
      </c>
      <c r="G198" s="199"/>
      <c r="H198" s="201" t="s">
        <v>26</v>
      </c>
      <c r="I198" s="203"/>
      <c r="J198" s="199"/>
      <c r="K198" s="199"/>
      <c r="L198" s="204"/>
      <c r="M198" s="205"/>
      <c r="N198" s="206"/>
      <c r="O198" s="206"/>
      <c r="P198" s="206"/>
      <c r="Q198" s="206"/>
      <c r="R198" s="206"/>
      <c r="S198" s="206"/>
      <c r="T198" s="207"/>
      <c r="AT198" s="208" t="s">
        <v>149</v>
      </c>
      <c r="AU198" s="208" t="s">
        <v>87</v>
      </c>
      <c r="AV198" s="12" t="s">
        <v>83</v>
      </c>
      <c r="AW198" s="12" t="s">
        <v>40</v>
      </c>
      <c r="AX198" s="12" t="s">
        <v>78</v>
      </c>
      <c r="AY198" s="208" t="s">
        <v>138</v>
      </c>
    </row>
    <row r="199" spans="2:51" s="13" customFormat="1" ht="12">
      <c r="B199" s="209"/>
      <c r="C199" s="210"/>
      <c r="D199" s="200" t="s">
        <v>149</v>
      </c>
      <c r="E199" s="211" t="s">
        <v>26</v>
      </c>
      <c r="F199" s="212" t="s">
        <v>329</v>
      </c>
      <c r="G199" s="210"/>
      <c r="H199" s="213">
        <v>35.8</v>
      </c>
      <c r="I199" s="214"/>
      <c r="J199" s="210"/>
      <c r="K199" s="210"/>
      <c r="L199" s="215"/>
      <c r="M199" s="216"/>
      <c r="N199" s="217"/>
      <c r="O199" s="217"/>
      <c r="P199" s="217"/>
      <c r="Q199" s="217"/>
      <c r="R199" s="217"/>
      <c r="S199" s="217"/>
      <c r="T199" s="218"/>
      <c r="AT199" s="219" t="s">
        <v>149</v>
      </c>
      <c r="AU199" s="219" t="s">
        <v>87</v>
      </c>
      <c r="AV199" s="13" t="s">
        <v>87</v>
      </c>
      <c r="AW199" s="13" t="s">
        <v>40</v>
      </c>
      <c r="AX199" s="13" t="s">
        <v>78</v>
      </c>
      <c r="AY199" s="219" t="s">
        <v>138</v>
      </c>
    </row>
    <row r="200" spans="2:51" s="14" customFormat="1" ht="12">
      <c r="B200" s="220"/>
      <c r="C200" s="221"/>
      <c r="D200" s="200" t="s">
        <v>149</v>
      </c>
      <c r="E200" s="222" t="s">
        <v>26</v>
      </c>
      <c r="F200" s="223" t="s">
        <v>159</v>
      </c>
      <c r="G200" s="221"/>
      <c r="H200" s="224">
        <v>54.33</v>
      </c>
      <c r="I200" s="225"/>
      <c r="J200" s="221"/>
      <c r="K200" s="221"/>
      <c r="L200" s="226"/>
      <c r="M200" s="227"/>
      <c r="N200" s="228"/>
      <c r="O200" s="228"/>
      <c r="P200" s="228"/>
      <c r="Q200" s="228"/>
      <c r="R200" s="228"/>
      <c r="S200" s="228"/>
      <c r="T200" s="229"/>
      <c r="AT200" s="230" t="s">
        <v>149</v>
      </c>
      <c r="AU200" s="230" t="s">
        <v>87</v>
      </c>
      <c r="AV200" s="14" t="s">
        <v>93</v>
      </c>
      <c r="AW200" s="14" t="s">
        <v>40</v>
      </c>
      <c r="AX200" s="14" t="s">
        <v>83</v>
      </c>
      <c r="AY200" s="230" t="s">
        <v>138</v>
      </c>
    </row>
    <row r="201" spans="1:65" s="1" customFormat="1" ht="14.45" customHeight="1">
      <c r="A201" s="34"/>
      <c r="B201" s="35"/>
      <c r="C201" s="185" t="s">
        <v>330</v>
      </c>
      <c r="D201" s="185" t="s">
        <v>143</v>
      </c>
      <c r="E201" s="186" t="s">
        <v>331</v>
      </c>
      <c r="F201" s="187" t="s">
        <v>332</v>
      </c>
      <c r="G201" s="188" t="s">
        <v>146</v>
      </c>
      <c r="H201" s="189">
        <v>54.33</v>
      </c>
      <c r="I201" s="190"/>
      <c r="J201" s="191">
        <f>ROUND(I201*H201,2)</f>
        <v>0</v>
      </c>
      <c r="K201" s="187" t="s">
        <v>147</v>
      </c>
      <c r="L201" s="39"/>
      <c r="M201" s="192" t="s">
        <v>26</v>
      </c>
      <c r="N201" s="193" t="s">
        <v>49</v>
      </c>
      <c r="O201" s="64"/>
      <c r="P201" s="194">
        <f>O201*H201</f>
        <v>0</v>
      </c>
      <c r="Q201" s="194">
        <v>0.0002</v>
      </c>
      <c r="R201" s="194">
        <f>Q201*H201</f>
        <v>0.010866</v>
      </c>
      <c r="S201" s="194">
        <v>0</v>
      </c>
      <c r="T201" s="195">
        <f>S201*H201</f>
        <v>0</v>
      </c>
      <c r="U201" s="34"/>
      <c r="V201" s="34"/>
      <c r="W201" s="34"/>
      <c r="X201" s="34"/>
      <c r="Y201" s="34"/>
      <c r="Z201" s="34"/>
      <c r="AA201" s="34"/>
      <c r="AB201" s="34"/>
      <c r="AC201" s="34"/>
      <c r="AD201" s="34"/>
      <c r="AE201" s="34"/>
      <c r="AR201" s="196" t="s">
        <v>228</v>
      </c>
      <c r="AT201" s="196" t="s">
        <v>143</v>
      </c>
      <c r="AU201" s="196" t="s">
        <v>87</v>
      </c>
      <c r="AY201" s="17" t="s">
        <v>138</v>
      </c>
      <c r="BE201" s="197">
        <f>IF(N201="základní",J201,0)</f>
        <v>0</v>
      </c>
      <c r="BF201" s="197">
        <f>IF(N201="snížená",J201,0)</f>
        <v>0</v>
      </c>
      <c r="BG201" s="197">
        <f>IF(N201="zákl. přenesená",J201,0)</f>
        <v>0</v>
      </c>
      <c r="BH201" s="197">
        <f>IF(N201="sníž. přenesená",J201,0)</f>
        <v>0</v>
      </c>
      <c r="BI201" s="197">
        <f>IF(N201="nulová",J201,0)</f>
        <v>0</v>
      </c>
      <c r="BJ201" s="17" t="s">
        <v>83</v>
      </c>
      <c r="BK201" s="197">
        <f>ROUND(I201*H201,2)</f>
        <v>0</v>
      </c>
      <c r="BL201" s="17" t="s">
        <v>228</v>
      </c>
      <c r="BM201" s="196" t="s">
        <v>333</v>
      </c>
    </row>
    <row r="202" spans="2:51" s="12" customFormat="1" ht="12">
      <c r="B202" s="198"/>
      <c r="C202" s="199"/>
      <c r="D202" s="200" t="s">
        <v>149</v>
      </c>
      <c r="E202" s="201" t="s">
        <v>26</v>
      </c>
      <c r="F202" s="202" t="s">
        <v>155</v>
      </c>
      <c r="G202" s="199"/>
      <c r="H202" s="201" t="s">
        <v>26</v>
      </c>
      <c r="I202" s="203"/>
      <c r="J202" s="199"/>
      <c r="K202" s="199"/>
      <c r="L202" s="204"/>
      <c r="M202" s="205"/>
      <c r="N202" s="206"/>
      <c r="O202" s="206"/>
      <c r="P202" s="206"/>
      <c r="Q202" s="206"/>
      <c r="R202" s="206"/>
      <c r="S202" s="206"/>
      <c r="T202" s="207"/>
      <c r="AT202" s="208" t="s">
        <v>149</v>
      </c>
      <c r="AU202" s="208" t="s">
        <v>87</v>
      </c>
      <c r="AV202" s="12" t="s">
        <v>83</v>
      </c>
      <c r="AW202" s="12" t="s">
        <v>40</v>
      </c>
      <c r="AX202" s="12" t="s">
        <v>78</v>
      </c>
      <c r="AY202" s="208" t="s">
        <v>138</v>
      </c>
    </row>
    <row r="203" spans="2:51" s="13" customFormat="1" ht="12">
      <c r="B203" s="209"/>
      <c r="C203" s="210"/>
      <c r="D203" s="200" t="s">
        <v>149</v>
      </c>
      <c r="E203" s="211" t="s">
        <v>26</v>
      </c>
      <c r="F203" s="212" t="s">
        <v>247</v>
      </c>
      <c r="G203" s="210"/>
      <c r="H203" s="213">
        <v>18.53</v>
      </c>
      <c r="I203" s="214"/>
      <c r="J203" s="210"/>
      <c r="K203" s="210"/>
      <c r="L203" s="215"/>
      <c r="M203" s="216"/>
      <c r="N203" s="217"/>
      <c r="O203" s="217"/>
      <c r="P203" s="217"/>
      <c r="Q203" s="217"/>
      <c r="R203" s="217"/>
      <c r="S203" s="217"/>
      <c r="T203" s="218"/>
      <c r="AT203" s="219" t="s">
        <v>149</v>
      </c>
      <c r="AU203" s="219" t="s">
        <v>87</v>
      </c>
      <c r="AV203" s="13" t="s">
        <v>87</v>
      </c>
      <c r="AW203" s="13" t="s">
        <v>40</v>
      </c>
      <c r="AX203" s="13" t="s">
        <v>78</v>
      </c>
      <c r="AY203" s="219" t="s">
        <v>138</v>
      </c>
    </row>
    <row r="204" spans="2:51" s="12" customFormat="1" ht="12">
      <c r="B204" s="198"/>
      <c r="C204" s="199"/>
      <c r="D204" s="200" t="s">
        <v>149</v>
      </c>
      <c r="E204" s="201" t="s">
        <v>26</v>
      </c>
      <c r="F204" s="202" t="s">
        <v>328</v>
      </c>
      <c r="G204" s="199"/>
      <c r="H204" s="201" t="s">
        <v>26</v>
      </c>
      <c r="I204" s="203"/>
      <c r="J204" s="199"/>
      <c r="K204" s="199"/>
      <c r="L204" s="204"/>
      <c r="M204" s="205"/>
      <c r="N204" s="206"/>
      <c r="O204" s="206"/>
      <c r="P204" s="206"/>
      <c r="Q204" s="206"/>
      <c r="R204" s="206"/>
      <c r="S204" s="206"/>
      <c r="T204" s="207"/>
      <c r="AT204" s="208" t="s">
        <v>149</v>
      </c>
      <c r="AU204" s="208" t="s">
        <v>87</v>
      </c>
      <c r="AV204" s="12" t="s">
        <v>83</v>
      </c>
      <c r="AW204" s="12" t="s">
        <v>40</v>
      </c>
      <c r="AX204" s="12" t="s">
        <v>78</v>
      </c>
      <c r="AY204" s="208" t="s">
        <v>138</v>
      </c>
    </row>
    <row r="205" spans="2:51" s="13" customFormat="1" ht="12">
      <c r="B205" s="209"/>
      <c r="C205" s="210"/>
      <c r="D205" s="200" t="s">
        <v>149</v>
      </c>
      <c r="E205" s="211" t="s">
        <v>26</v>
      </c>
      <c r="F205" s="212" t="s">
        <v>329</v>
      </c>
      <c r="G205" s="210"/>
      <c r="H205" s="213">
        <v>35.8</v>
      </c>
      <c r="I205" s="214"/>
      <c r="J205" s="210"/>
      <c r="K205" s="210"/>
      <c r="L205" s="215"/>
      <c r="M205" s="216"/>
      <c r="N205" s="217"/>
      <c r="O205" s="217"/>
      <c r="P205" s="217"/>
      <c r="Q205" s="217"/>
      <c r="R205" s="217"/>
      <c r="S205" s="217"/>
      <c r="T205" s="218"/>
      <c r="AT205" s="219" t="s">
        <v>149</v>
      </c>
      <c r="AU205" s="219" t="s">
        <v>87</v>
      </c>
      <c r="AV205" s="13" t="s">
        <v>87</v>
      </c>
      <c r="AW205" s="13" t="s">
        <v>40</v>
      </c>
      <c r="AX205" s="13" t="s">
        <v>78</v>
      </c>
      <c r="AY205" s="219" t="s">
        <v>138</v>
      </c>
    </row>
    <row r="206" spans="2:51" s="14" customFormat="1" ht="12">
      <c r="B206" s="220"/>
      <c r="C206" s="221"/>
      <c r="D206" s="200" t="s">
        <v>149</v>
      </c>
      <c r="E206" s="222" t="s">
        <v>26</v>
      </c>
      <c r="F206" s="223" t="s">
        <v>159</v>
      </c>
      <c r="G206" s="221"/>
      <c r="H206" s="224">
        <v>54.33</v>
      </c>
      <c r="I206" s="225"/>
      <c r="J206" s="221"/>
      <c r="K206" s="221"/>
      <c r="L206" s="226"/>
      <c r="M206" s="227"/>
      <c r="N206" s="228"/>
      <c r="O206" s="228"/>
      <c r="P206" s="228"/>
      <c r="Q206" s="228"/>
      <c r="R206" s="228"/>
      <c r="S206" s="228"/>
      <c r="T206" s="229"/>
      <c r="AT206" s="230" t="s">
        <v>149</v>
      </c>
      <c r="AU206" s="230" t="s">
        <v>87</v>
      </c>
      <c r="AV206" s="14" t="s">
        <v>93</v>
      </c>
      <c r="AW206" s="14" t="s">
        <v>40</v>
      </c>
      <c r="AX206" s="14" t="s">
        <v>83</v>
      </c>
      <c r="AY206" s="230" t="s">
        <v>138</v>
      </c>
    </row>
    <row r="207" spans="1:65" s="1" customFormat="1" ht="21.6" customHeight="1">
      <c r="A207" s="34"/>
      <c r="B207" s="35"/>
      <c r="C207" s="185" t="s">
        <v>334</v>
      </c>
      <c r="D207" s="185" t="s">
        <v>143</v>
      </c>
      <c r="E207" s="186" t="s">
        <v>335</v>
      </c>
      <c r="F207" s="187" t="s">
        <v>336</v>
      </c>
      <c r="G207" s="188" t="s">
        <v>146</v>
      </c>
      <c r="H207" s="189">
        <v>54.33</v>
      </c>
      <c r="I207" s="190"/>
      <c r="J207" s="191">
        <f>ROUND(I207*H207,2)</f>
        <v>0</v>
      </c>
      <c r="K207" s="187" t="s">
        <v>147</v>
      </c>
      <c r="L207" s="39"/>
      <c r="M207" s="192" t="s">
        <v>26</v>
      </c>
      <c r="N207" s="193" t="s">
        <v>49</v>
      </c>
      <c r="O207" s="64"/>
      <c r="P207" s="194">
        <f>O207*H207</f>
        <v>0</v>
      </c>
      <c r="Q207" s="194">
        <v>0</v>
      </c>
      <c r="R207" s="194">
        <f>Q207*H207</f>
        <v>0</v>
      </c>
      <c r="S207" s="194">
        <v>0.003</v>
      </c>
      <c r="T207" s="195">
        <f>S207*H207</f>
        <v>0.16299</v>
      </c>
      <c r="U207" s="34"/>
      <c r="V207" s="34"/>
      <c r="W207" s="34"/>
      <c r="X207" s="34"/>
      <c r="Y207" s="34"/>
      <c r="Z207" s="34"/>
      <c r="AA207" s="34"/>
      <c r="AB207" s="34"/>
      <c r="AC207" s="34"/>
      <c r="AD207" s="34"/>
      <c r="AE207" s="34"/>
      <c r="AR207" s="196" t="s">
        <v>228</v>
      </c>
      <c r="AT207" s="196" t="s">
        <v>143</v>
      </c>
      <c r="AU207" s="196" t="s">
        <v>87</v>
      </c>
      <c r="AY207" s="17" t="s">
        <v>138</v>
      </c>
      <c r="BE207" s="197">
        <f>IF(N207="základní",J207,0)</f>
        <v>0</v>
      </c>
      <c r="BF207" s="197">
        <f>IF(N207="snížená",J207,0)</f>
        <v>0</v>
      </c>
      <c r="BG207" s="197">
        <f>IF(N207="zákl. přenesená",J207,0)</f>
        <v>0</v>
      </c>
      <c r="BH207" s="197">
        <f>IF(N207="sníž. přenesená",J207,0)</f>
        <v>0</v>
      </c>
      <c r="BI207" s="197">
        <f>IF(N207="nulová",J207,0)</f>
        <v>0</v>
      </c>
      <c r="BJ207" s="17" t="s">
        <v>83</v>
      </c>
      <c r="BK207" s="197">
        <f>ROUND(I207*H207,2)</f>
        <v>0</v>
      </c>
      <c r="BL207" s="17" t="s">
        <v>228</v>
      </c>
      <c r="BM207" s="196" t="s">
        <v>337</v>
      </c>
    </row>
    <row r="208" spans="2:51" s="12" customFormat="1" ht="12">
      <c r="B208" s="198"/>
      <c r="C208" s="199"/>
      <c r="D208" s="200" t="s">
        <v>149</v>
      </c>
      <c r="E208" s="201" t="s">
        <v>26</v>
      </c>
      <c r="F208" s="202" t="s">
        <v>322</v>
      </c>
      <c r="G208" s="199"/>
      <c r="H208" s="201" t="s">
        <v>26</v>
      </c>
      <c r="I208" s="203"/>
      <c r="J208" s="199"/>
      <c r="K208" s="199"/>
      <c r="L208" s="204"/>
      <c r="M208" s="205"/>
      <c r="N208" s="206"/>
      <c r="O208" s="206"/>
      <c r="P208" s="206"/>
      <c r="Q208" s="206"/>
      <c r="R208" s="206"/>
      <c r="S208" s="206"/>
      <c r="T208" s="207"/>
      <c r="AT208" s="208" t="s">
        <v>149</v>
      </c>
      <c r="AU208" s="208" t="s">
        <v>87</v>
      </c>
      <c r="AV208" s="12" t="s">
        <v>83</v>
      </c>
      <c r="AW208" s="12" t="s">
        <v>40</v>
      </c>
      <c r="AX208" s="12" t="s">
        <v>78</v>
      </c>
      <c r="AY208" s="208" t="s">
        <v>138</v>
      </c>
    </row>
    <row r="209" spans="2:51" s="13" customFormat="1" ht="12">
      <c r="B209" s="209"/>
      <c r="C209" s="210"/>
      <c r="D209" s="200" t="s">
        <v>149</v>
      </c>
      <c r="E209" s="211" t="s">
        <v>26</v>
      </c>
      <c r="F209" s="212" t="s">
        <v>323</v>
      </c>
      <c r="G209" s="210"/>
      <c r="H209" s="213">
        <v>54.33</v>
      </c>
      <c r="I209" s="214"/>
      <c r="J209" s="210"/>
      <c r="K209" s="210"/>
      <c r="L209" s="215"/>
      <c r="M209" s="216"/>
      <c r="N209" s="217"/>
      <c r="O209" s="217"/>
      <c r="P209" s="217"/>
      <c r="Q209" s="217"/>
      <c r="R209" s="217"/>
      <c r="S209" s="217"/>
      <c r="T209" s="218"/>
      <c r="AT209" s="219" t="s">
        <v>149</v>
      </c>
      <c r="AU209" s="219" t="s">
        <v>87</v>
      </c>
      <c r="AV209" s="13" t="s">
        <v>87</v>
      </c>
      <c r="AW209" s="13" t="s">
        <v>40</v>
      </c>
      <c r="AX209" s="13" t="s">
        <v>83</v>
      </c>
      <c r="AY209" s="219" t="s">
        <v>138</v>
      </c>
    </row>
    <row r="210" spans="1:65" s="1" customFormat="1" ht="21.6" customHeight="1">
      <c r="A210" s="34"/>
      <c r="B210" s="35"/>
      <c r="C210" s="185" t="s">
        <v>338</v>
      </c>
      <c r="D210" s="185" t="s">
        <v>143</v>
      </c>
      <c r="E210" s="186" t="s">
        <v>339</v>
      </c>
      <c r="F210" s="187" t="s">
        <v>340</v>
      </c>
      <c r="G210" s="188" t="s">
        <v>146</v>
      </c>
      <c r="H210" s="189">
        <v>18.53</v>
      </c>
      <c r="I210" s="190"/>
      <c r="J210" s="191">
        <f>ROUND(I210*H210,2)</f>
        <v>0</v>
      </c>
      <c r="K210" s="187" t="s">
        <v>147</v>
      </c>
      <c r="L210" s="39"/>
      <c r="M210" s="192" t="s">
        <v>26</v>
      </c>
      <c r="N210" s="193" t="s">
        <v>49</v>
      </c>
      <c r="O210" s="64"/>
      <c r="P210" s="194">
        <f>O210*H210</f>
        <v>0</v>
      </c>
      <c r="Q210" s="194">
        <v>0.0005</v>
      </c>
      <c r="R210" s="194">
        <f>Q210*H210</f>
        <v>0.009265</v>
      </c>
      <c r="S210" s="194">
        <v>0</v>
      </c>
      <c r="T210" s="195">
        <f>S210*H210</f>
        <v>0</v>
      </c>
      <c r="U210" s="34"/>
      <c r="V210" s="34"/>
      <c r="W210" s="34"/>
      <c r="X210" s="34"/>
      <c r="Y210" s="34"/>
      <c r="Z210" s="34"/>
      <c r="AA210" s="34"/>
      <c r="AB210" s="34"/>
      <c r="AC210" s="34"/>
      <c r="AD210" s="34"/>
      <c r="AE210" s="34"/>
      <c r="AR210" s="196" t="s">
        <v>228</v>
      </c>
      <c r="AT210" s="196" t="s">
        <v>143</v>
      </c>
      <c r="AU210" s="196" t="s">
        <v>87</v>
      </c>
      <c r="AY210" s="17" t="s">
        <v>138</v>
      </c>
      <c r="BE210" s="197">
        <f>IF(N210="základní",J210,0)</f>
        <v>0</v>
      </c>
      <c r="BF210" s="197">
        <f>IF(N210="snížená",J210,0)</f>
        <v>0</v>
      </c>
      <c r="BG210" s="197">
        <f>IF(N210="zákl. přenesená",J210,0)</f>
        <v>0</v>
      </c>
      <c r="BH210" s="197">
        <f>IF(N210="sníž. přenesená",J210,0)</f>
        <v>0</v>
      </c>
      <c r="BI210" s="197">
        <f>IF(N210="nulová",J210,0)</f>
        <v>0</v>
      </c>
      <c r="BJ210" s="17" t="s">
        <v>83</v>
      </c>
      <c r="BK210" s="197">
        <f>ROUND(I210*H210,2)</f>
        <v>0</v>
      </c>
      <c r="BL210" s="17" t="s">
        <v>228</v>
      </c>
      <c r="BM210" s="196" t="s">
        <v>341</v>
      </c>
    </row>
    <row r="211" spans="2:51" s="12" customFormat="1" ht="12">
      <c r="B211" s="198"/>
      <c r="C211" s="199"/>
      <c r="D211" s="200" t="s">
        <v>149</v>
      </c>
      <c r="E211" s="201" t="s">
        <v>26</v>
      </c>
      <c r="F211" s="202" t="s">
        <v>155</v>
      </c>
      <c r="G211" s="199"/>
      <c r="H211" s="201" t="s">
        <v>26</v>
      </c>
      <c r="I211" s="203"/>
      <c r="J211" s="199"/>
      <c r="K211" s="199"/>
      <c r="L211" s="204"/>
      <c r="M211" s="205"/>
      <c r="N211" s="206"/>
      <c r="O211" s="206"/>
      <c r="P211" s="206"/>
      <c r="Q211" s="206"/>
      <c r="R211" s="206"/>
      <c r="S211" s="206"/>
      <c r="T211" s="207"/>
      <c r="AT211" s="208" t="s">
        <v>149</v>
      </c>
      <c r="AU211" s="208" t="s">
        <v>87</v>
      </c>
      <c r="AV211" s="12" t="s">
        <v>83</v>
      </c>
      <c r="AW211" s="12" t="s">
        <v>40</v>
      </c>
      <c r="AX211" s="12" t="s">
        <v>78</v>
      </c>
      <c r="AY211" s="208" t="s">
        <v>138</v>
      </c>
    </row>
    <row r="212" spans="2:51" s="13" customFormat="1" ht="12">
      <c r="B212" s="209"/>
      <c r="C212" s="210"/>
      <c r="D212" s="200" t="s">
        <v>149</v>
      </c>
      <c r="E212" s="211" t="s">
        <v>26</v>
      </c>
      <c r="F212" s="212" t="s">
        <v>247</v>
      </c>
      <c r="G212" s="210"/>
      <c r="H212" s="213">
        <v>18.53</v>
      </c>
      <c r="I212" s="214"/>
      <c r="J212" s="210"/>
      <c r="K212" s="210"/>
      <c r="L212" s="215"/>
      <c r="M212" s="216"/>
      <c r="N212" s="217"/>
      <c r="O212" s="217"/>
      <c r="P212" s="217"/>
      <c r="Q212" s="217"/>
      <c r="R212" s="217"/>
      <c r="S212" s="217"/>
      <c r="T212" s="218"/>
      <c r="AT212" s="219" t="s">
        <v>149</v>
      </c>
      <c r="AU212" s="219" t="s">
        <v>87</v>
      </c>
      <c r="AV212" s="13" t="s">
        <v>87</v>
      </c>
      <c r="AW212" s="13" t="s">
        <v>40</v>
      </c>
      <c r="AX212" s="13" t="s">
        <v>83</v>
      </c>
      <c r="AY212" s="219" t="s">
        <v>138</v>
      </c>
    </row>
    <row r="213" spans="1:65" s="1" customFormat="1" ht="32.45" customHeight="1">
      <c r="A213" s="34"/>
      <c r="B213" s="35"/>
      <c r="C213" s="232" t="s">
        <v>342</v>
      </c>
      <c r="D213" s="232" t="s">
        <v>343</v>
      </c>
      <c r="E213" s="233" t="s">
        <v>344</v>
      </c>
      <c r="F213" s="234" t="s">
        <v>345</v>
      </c>
      <c r="G213" s="235" t="s">
        <v>146</v>
      </c>
      <c r="H213" s="236">
        <v>20.383</v>
      </c>
      <c r="I213" s="237"/>
      <c r="J213" s="238">
        <f>ROUND(I213*H213,2)</f>
        <v>0</v>
      </c>
      <c r="K213" s="234" t="s">
        <v>26</v>
      </c>
      <c r="L213" s="239"/>
      <c r="M213" s="240" t="s">
        <v>26</v>
      </c>
      <c r="N213" s="241" t="s">
        <v>49</v>
      </c>
      <c r="O213" s="64"/>
      <c r="P213" s="194">
        <f>O213*H213</f>
        <v>0</v>
      </c>
      <c r="Q213" s="194">
        <v>0.00175</v>
      </c>
      <c r="R213" s="194">
        <f>Q213*H213</f>
        <v>0.03567025</v>
      </c>
      <c r="S213" s="194">
        <v>0</v>
      </c>
      <c r="T213" s="195">
        <f>S213*H213</f>
        <v>0</v>
      </c>
      <c r="U213" s="34"/>
      <c r="V213" s="34"/>
      <c r="W213" s="34"/>
      <c r="X213" s="34"/>
      <c r="Y213" s="34"/>
      <c r="Z213" s="34"/>
      <c r="AA213" s="34"/>
      <c r="AB213" s="34"/>
      <c r="AC213" s="34"/>
      <c r="AD213" s="34"/>
      <c r="AE213" s="34"/>
      <c r="AR213" s="196" t="s">
        <v>312</v>
      </c>
      <c r="AT213" s="196" t="s">
        <v>343</v>
      </c>
      <c r="AU213" s="196" t="s">
        <v>87</v>
      </c>
      <c r="AY213" s="17" t="s">
        <v>138</v>
      </c>
      <c r="BE213" s="197">
        <f>IF(N213="základní",J213,0)</f>
        <v>0</v>
      </c>
      <c r="BF213" s="197">
        <f>IF(N213="snížená",J213,0)</f>
        <v>0</v>
      </c>
      <c r="BG213" s="197">
        <f>IF(N213="zákl. přenesená",J213,0)</f>
        <v>0</v>
      </c>
      <c r="BH213" s="197">
        <f>IF(N213="sníž. přenesená",J213,0)</f>
        <v>0</v>
      </c>
      <c r="BI213" s="197">
        <f>IF(N213="nulová",J213,0)</f>
        <v>0</v>
      </c>
      <c r="BJ213" s="17" t="s">
        <v>83</v>
      </c>
      <c r="BK213" s="197">
        <f>ROUND(I213*H213,2)</f>
        <v>0</v>
      </c>
      <c r="BL213" s="17" t="s">
        <v>228</v>
      </c>
      <c r="BM213" s="196" t="s">
        <v>346</v>
      </c>
    </row>
    <row r="214" spans="2:51" s="13" customFormat="1" ht="12">
      <c r="B214" s="209"/>
      <c r="C214" s="210"/>
      <c r="D214" s="200" t="s">
        <v>149</v>
      </c>
      <c r="E214" s="210"/>
      <c r="F214" s="212" t="s">
        <v>347</v>
      </c>
      <c r="G214" s="210"/>
      <c r="H214" s="213">
        <v>20.383</v>
      </c>
      <c r="I214" s="214"/>
      <c r="J214" s="210"/>
      <c r="K214" s="210"/>
      <c r="L214" s="215"/>
      <c r="M214" s="216"/>
      <c r="N214" s="217"/>
      <c r="O214" s="217"/>
      <c r="P214" s="217"/>
      <c r="Q214" s="217"/>
      <c r="R214" s="217"/>
      <c r="S214" s="217"/>
      <c r="T214" s="218"/>
      <c r="AT214" s="219" t="s">
        <v>149</v>
      </c>
      <c r="AU214" s="219" t="s">
        <v>87</v>
      </c>
      <c r="AV214" s="13" t="s">
        <v>87</v>
      </c>
      <c r="AW214" s="13" t="s">
        <v>11</v>
      </c>
      <c r="AX214" s="13" t="s">
        <v>83</v>
      </c>
      <c r="AY214" s="219" t="s">
        <v>138</v>
      </c>
    </row>
    <row r="215" spans="1:65" s="1" customFormat="1" ht="32.45" customHeight="1">
      <c r="A215" s="34"/>
      <c r="B215" s="35"/>
      <c r="C215" s="185" t="s">
        <v>348</v>
      </c>
      <c r="D215" s="185" t="s">
        <v>143</v>
      </c>
      <c r="E215" s="186" t="s">
        <v>349</v>
      </c>
      <c r="F215" s="187" t="s">
        <v>350</v>
      </c>
      <c r="G215" s="188" t="s">
        <v>146</v>
      </c>
      <c r="H215" s="189">
        <v>35.8</v>
      </c>
      <c r="I215" s="190"/>
      <c r="J215" s="191">
        <f>ROUND(I215*H215,2)</f>
        <v>0</v>
      </c>
      <c r="K215" s="187" t="s">
        <v>147</v>
      </c>
      <c r="L215" s="39"/>
      <c r="M215" s="192" t="s">
        <v>26</v>
      </c>
      <c r="N215" s="193" t="s">
        <v>49</v>
      </c>
      <c r="O215" s="64"/>
      <c r="P215" s="194">
        <f>O215*H215</f>
        <v>0</v>
      </c>
      <c r="Q215" s="194">
        <v>0.0075</v>
      </c>
      <c r="R215" s="194">
        <f>Q215*H215</f>
        <v>0.26849999999999996</v>
      </c>
      <c r="S215" s="194">
        <v>0</v>
      </c>
      <c r="T215" s="195">
        <f>S215*H215</f>
        <v>0</v>
      </c>
      <c r="U215" s="34"/>
      <c r="V215" s="34"/>
      <c r="W215" s="34"/>
      <c r="X215" s="34"/>
      <c r="Y215" s="34"/>
      <c r="Z215" s="34"/>
      <c r="AA215" s="34"/>
      <c r="AB215" s="34"/>
      <c r="AC215" s="34"/>
      <c r="AD215" s="34"/>
      <c r="AE215" s="34"/>
      <c r="AR215" s="196" t="s">
        <v>228</v>
      </c>
      <c r="AT215" s="196" t="s">
        <v>143</v>
      </c>
      <c r="AU215" s="196" t="s">
        <v>87</v>
      </c>
      <c r="AY215" s="17" t="s">
        <v>138</v>
      </c>
      <c r="BE215" s="197">
        <f>IF(N215="základní",J215,0)</f>
        <v>0</v>
      </c>
      <c r="BF215" s="197">
        <f>IF(N215="snížená",J215,0)</f>
        <v>0</v>
      </c>
      <c r="BG215" s="197">
        <f>IF(N215="zákl. přenesená",J215,0)</f>
        <v>0</v>
      </c>
      <c r="BH215" s="197">
        <f>IF(N215="sníž. přenesená",J215,0)</f>
        <v>0</v>
      </c>
      <c r="BI215" s="197">
        <f>IF(N215="nulová",J215,0)</f>
        <v>0</v>
      </c>
      <c r="BJ215" s="17" t="s">
        <v>83</v>
      </c>
      <c r="BK215" s="197">
        <f>ROUND(I215*H215,2)</f>
        <v>0</v>
      </c>
      <c r="BL215" s="17" t="s">
        <v>228</v>
      </c>
      <c r="BM215" s="196" t="s">
        <v>351</v>
      </c>
    </row>
    <row r="216" spans="2:51" s="12" customFormat="1" ht="12">
      <c r="B216" s="198"/>
      <c r="C216" s="199"/>
      <c r="D216" s="200" t="s">
        <v>149</v>
      </c>
      <c r="E216" s="201" t="s">
        <v>26</v>
      </c>
      <c r="F216" s="202" t="s">
        <v>328</v>
      </c>
      <c r="G216" s="199"/>
      <c r="H216" s="201" t="s">
        <v>26</v>
      </c>
      <c r="I216" s="203"/>
      <c r="J216" s="199"/>
      <c r="K216" s="199"/>
      <c r="L216" s="204"/>
      <c r="M216" s="205"/>
      <c r="N216" s="206"/>
      <c r="O216" s="206"/>
      <c r="P216" s="206"/>
      <c r="Q216" s="206"/>
      <c r="R216" s="206"/>
      <c r="S216" s="206"/>
      <c r="T216" s="207"/>
      <c r="AT216" s="208" t="s">
        <v>149</v>
      </c>
      <c r="AU216" s="208" t="s">
        <v>87</v>
      </c>
      <c r="AV216" s="12" t="s">
        <v>83</v>
      </c>
      <c r="AW216" s="12" t="s">
        <v>40</v>
      </c>
      <c r="AX216" s="12" t="s">
        <v>78</v>
      </c>
      <c r="AY216" s="208" t="s">
        <v>138</v>
      </c>
    </row>
    <row r="217" spans="2:51" s="13" customFormat="1" ht="12">
      <c r="B217" s="209"/>
      <c r="C217" s="210"/>
      <c r="D217" s="200" t="s">
        <v>149</v>
      </c>
      <c r="E217" s="211" t="s">
        <v>26</v>
      </c>
      <c r="F217" s="212" t="s">
        <v>329</v>
      </c>
      <c r="G217" s="210"/>
      <c r="H217" s="213">
        <v>35.8</v>
      </c>
      <c r="I217" s="214"/>
      <c r="J217" s="210"/>
      <c r="K217" s="210"/>
      <c r="L217" s="215"/>
      <c r="M217" s="216"/>
      <c r="N217" s="217"/>
      <c r="O217" s="217"/>
      <c r="P217" s="217"/>
      <c r="Q217" s="217"/>
      <c r="R217" s="217"/>
      <c r="S217" s="217"/>
      <c r="T217" s="218"/>
      <c r="AT217" s="219" t="s">
        <v>149</v>
      </c>
      <c r="AU217" s="219" t="s">
        <v>87</v>
      </c>
      <c r="AV217" s="13" t="s">
        <v>87</v>
      </c>
      <c r="AW217" s="13" t="s">
        <v>40</v>
      </c>
      <c r="AX217" s="13" t="s">
        <v>83</v>
      </c>
      <c r="AY217" s="219" t="s">
        <v>138</v>
      </c>
    </row>
    <row r="218" spans="1:65" s="1" customFormat="1" ht="21.6" customHeight="1">
      <c r="A218" s="34"/>
      <c r="B218" s="35"/>
      <c r="C218" s="185" t="s">
        <v>352</v>
      </c>
      <c r="D218" s="185" t="s">
        <v>143</v>
      </c>
      <c r="E218" s="186" t="s">
        <v>353</v>
      </c>
      <c r="F218" s="187" t="s">
        <v>354</v>
      </c>
      <c r="G218" s="188" t="s">
        <v>146</v>
      </c>
      <c r="H218" s="189">
        <v>35.8</v>
      </c>
      <c r="I218" s="190"/>
      <c r="J218" s="191">
        <f>ROUND(I218*H218,2)</f>
        <v>0</v>
      </c>
      <c r="K218" s="187" t="s">
        <v>147</v>
      </c>
      <c r="L218" s="39"/>
      <c r="M218" s="192" t="s">
        <v>26</v>
      </c>
      <c r="N218" s="193" t="s">
        <v>49</v>
      </c>
      <c r="O218" s="64"/>
      <c r="P218" s="194">
        <f>O218*H218</f>
        <v>0</v>
      </c>
      <c r="Q218" s="194">
        <v>0.0003</v>
      </c>
      <c r="R218" s="194">
        <f>Q218*H218</f>
        <v>0.010739999999999998</v>
      </c>
      <c r="S218" s="194">
        <v>0</v>
      </c>
      <c r="T218" s="195">
        <f>S218*H218</f>
        <v>0</v>
      </c>
      <c r="U218" s="34"/>
      <c r="V218" s="34"/>
      <c r="W218" s="34"/>
      <c r="X218" s="34"/>
      <c r="Y218" s="34"/>
      <c r="Z218" s="34"/>
      <c r="AA218" s="34"/>
      <c r="AB218" s="34"/>
      <c r="AC218" s="34"/>
      <c r="AD218" s="34"/>
      <c r="AE218" s="34"/>
      <c r="AR218" s="196" t="s">
        <v>228</v>
      </c>
      <c r="AT218" s="196" t="s">
        <v>143</v>
      </c>
      <c r="AU218" s="196" t="s">
        <v>87</v>
      </c>
      <c r="AY218" s="17" t="s">
        <v>138</v>
      </c>
      <c r="BE218" s="197">
        <f>IF(N218="základní",J218,0)</f>
        <v>0</v>
      </c>
      <c r="BF218" s="197">
        <f>IF(N218="snížená",J218,0)</f>
        <v>0</v>
      </c>
      <c r="BG218" s="197">
        <f>IF(N218="zákl. přenesená",J218,0)</f>
        <v>0</v>
      </c>
      <c r="BH218" s="197">
        <f>IF(N218="sníž. přenesená",J218,0)</f>
        <v>0</v>
      </c>
      <c r="BI218" s="197">
        <f>IF(N218="nulová",J218,0)</f>
        <v>0</v>
      </c>
      <c r="BJ218" s="17" t="s">
        <v>83</v>
      </c>
      <c r="BK218" s="197">
        <f>ROUND(I218*H218,2)</f>
        <v>0</v>
      </c>
      <c r="BL218" s="17" t="s">
        <v>228</v>
      </c>
      <c r="BM218" s="196" t="s">
        <v>355</v>
      </c>
    </row>
    <row r="219" spans="2:51" s="12" customFormat="1" ht="12">
      <c r="B219" s="198"/>
      <c r="C219" s="199"/>
      <c r="D219" s="200" t="s">
        <v>149</v>
      </c>
      <c r="E219" s="201" t="s">
        <v>26</v>
      </c>
      <c r="F219" s="202" t="s">
        <v>328</v>
      </c>
      <c r="G219" s="199"/>
      <c r="H219" s="201" t="s">
        <v>26</v>
      </c>
      <c r="I219" s="203"/>
      <c r="J219" s="199"/>
      <c r="K219" s="199"/>
      <c r="L219" s="204"/>
      <c r="M219" s="205"/>
      <c r="N219" s="206"/>
      <c r="O219" s="206"/>
      <c r="P219" s="206"/>
      <c r="Q219" s="206"/>
      <c r="R219" s="206"/>
      <c r="S219" s="206"/>
      <c r="T219" s="207"/>
      <c r="AT219" s="208" t="s">
        <v>149</v>
      </c>
      <c r="AU219" s="208" t="s">
        <v>87</v>
      </c>
      <c r="AV219" s="12" t="s">
        <v>83</v>
      </c>
      <c r="AW219" s="12" t="s">
        <v>40</v>
      </c>
      <c r="AX219" s="12" t="s">
        <v>78</v>
      </c>
      <c r="AY219" s="208" t="s">
        <v>138</v>
      </c>
    </row>
    <row r="220" spans="2:51" s="13" customFormat="1" ht="12">
      <c r="B220" s="209"/>
      <c r="C220" s="210"/>
      <c r="D220" s="200" t="s">
        <v>149</v>
      </c>
      <c r="E220" s="211" t="s">
        <v>26</v>
      </c>
      <c r="F220" s="212" t="s">
        <v>329</v>
      </c>
      <c r="G220" s="210"/>
      <c r="H220" s="213">
        <v>35.8</v>
      </c>
      <c r="I220" s="214"/>
      <c r="J220" s="210"/>
      <c r="K220" s="210"/>
      <c r="L220" s="215"/>
      <c r="M220" s="216"/>
      <c r="N220" s="217"/>
      <c r="O220" s="217"/>
      <c r="P220" s="217"/>
      <c r="Q220" s="217"/>
      <c r="R220" s="217"/>
      <c r="S220" s="217"/>
      <c r="T220" s="218"/>
      <c r="AT220" s="219" t="s">
        <v>149</v>
      </c>
      <c r="AU220" s="219" t="s">
        <v>87</v>
      </c>
      <c r="AV220" s="13" t="s">
        <v>87</v>
      </c>
      <c r="AW220" s="13" t="s">
        <v>40</v>
      </c>
      <c r="AX220" s="13" t="s">
        <v>83</v>
      </c>
      <c r="AY220" s="219" t="s">
        <v>138</v>
      </c>
    </row>
    <row r="221" spans="1:65" s="1" customFormat="1" ht="32.45" customHeight="1">
      <c r="A221" s="34"/>
      <c r="B221" s="35"/>
      <c r="C221" s="232" t="s">
        <v>356</v>
      </c>
      <c r="D221" s="232" t="s">
        <v>343</v>
      </c>
      <c r="E221" s="233" t="s">
        <v>357</v>
      </c>
      <c r="F221" s="234" t="s">
        <v>358</v>
      </c>
      <c r="G221" s="235" t="s">
        <v>146</v>
      </c>
      <c r="H221" s="236">
        <v>39.38</v>
      </c>
      <c r="I221" s="237"/>
      <c r="J221" s="238">
        <f>ROUND(I221*H221,2)</f>
        <v>0</v>
      </c>
      <c r="K221" s="234" t="s">
        <v>147</v>
      </c>
      <c r="L221" s="239"/>
      <c r="M221" s="240" t="s">
        <v>26</v>
      </c>
      <c r="N221" s="241" t="s">
        <v>49</v>
      </c>
      <c r="O221" s="64"/>
      <c r="P221" s="194">
        <f>O221*H221</f>
        <v>0</v>
      </c>
      <c r="Q221" s="194">
        <v>0.00368</v>
      </c>
      <c r="R221" s="194">
        <f>Q221*H221</f>
        <v>0.1449184</v>
      </c>
      <c r="S221" s="194">
        <v>0</v>
      </c>
      <c r="T221" s="195">
        <f>S221*H221</f>
        <v>0</v>
      </c>
      <c r="U221" s="34"/>
      <c r="V221" s="34"/>
      <c r="W221" s="34"/>
      <c r="X221" s="34"/>
      <c r="Y221" s="34"/>
      <c r="Z221" s="34"/>
      <c r="AA221" s="34"/>
      <c r="AB221" s="34"/>
      <c r="AC221" s="34"/>
      <c r="AD221" s="34"/>
      <c r="AE221" s="34"/>
      <c r="AR221" s="196" t="s">
        <v>312</v>
      </c>
      <c r="AT221" s="196" t="s">
        <v>343</v>
      </c>
      <c r="AU221" s="196" t="s">
        <v>87</v>
      </c>
      <c r="AY221" s="17" t="s">
        <v>138</v>
      </c>
      <c r="BE221" s="197">
        <f>IF(N221="základní",J221,0)</f>
        <v>0</v>
      </c>
      <c r="BF221" s="197">
        <f>IF(N221="snížená",J221,0)</f>
        <v>0</v>
      </c>
      <c r="BG221" s="197">
        <f>IF(N221="zákl. přenesená",J221,0)</f>
        <v>0</v>
      </c>
      <c r="BH221" s="197">
        <f>IF(N221="sníž. přenesená",J221,0)</f>
        <v>0</v>
      </c>
      <c r="BI221" s="197">
        <f>IF(N221="nulová",J221,0)</f>
        <v>0</v>
      </c>
      <c r="BJ221" s="17" t="s">
        <v>83</v>
      </c>
      <c r="BK221" s="197">
        <f>ROUND(I221*H221,2)</f>
        <v>0</v>
      </c>
      <c r="BL221" s="17" t="s">
        <v>228</v>
      </c>
      <c r="BM221" s="196" t="s">
        <v>359</v>
      </c>
    </row>
    <row r="222" spans="2:51" s="13" customFormat="1" ht="12">
      <c r="B222" s="209"/>
      <c r="C222" s="210"/>
      <c r="D222" s="200" t="s">
        <v>149</v>
      </c>
      <c r="E222" s="210"/>
      <c r="F222" s="212" t="s">
        <v>360</v>
      </c>
      <c r="G222" s="210"/>
      <c r="H222" s="213">
        <v>39.38</v>
      </c>
      <c r="I222" s="214"/>
      <c r="J222" s="210"/>
      <c r="K222" s="210"/>
      <c r="L222" s="215"/>
      <c r="M222" s="216"/>
      <c r="N222" s="217"/>
      <c r="O222" s="217"/>
      <c r="P222" s="217"/>
      <c r="Q222" s="217"/>
      <c r="R222" s="217"/>
      <c r="S222" s="217"/>
      <c r="T222" s="218"/>
      <c r="AT222" s="219" t="s">
        <v>149</v>
      </c>
      <c r="AU222" s="219" t="s">
        <v>87</v>
      </c>
      <c r="AV222" s="13" t="s">
        <v>87</v>
      </c>
      <c r="AW222" s="13" t="s">
        <v>11</v>
      </c>
      <c r="AX222" s="13" t="s">
        <v>83</v>
      </c>
      <c r="AY222" s="219" t="s">
        <v>138</v>
      </c>
    </row>
    <row r="223" spans="1:65" s="1" customFormat="1" ht="21.6" customHeight="1">
      <c r="A223" s="34"/>
      <c r="B223" s="35"/>
      <c r="C223" s="185" t="s">
        <v>361</v>
      </c>
      <c r="D223" s="185" t="s">
        <v>143</v>
      </c>
      <c r="E223" s="186" t="s">
        <v>362</v>
      </c>
      <c r="F223" s="187" t="s">
        <v>363</v>
      </c>
      <c r="G223" s="188" t="s">
        <v>364</v>
      </c>
      <c r="H223" s="189">
        <v>50</v>
      </c>
      <c r="I223" s="190"/>
      <c r="J223" s="191">
        <f>ROUND(I223*H223,2)</f>
        <v>0</v>
      </c>
      <c r="K223" s="187" t="s">
        <v>147</v>
      </c>
      <c r="L223" s="39"/>
      <c r="M223" s="192" t="s">
        <v>26</v>
      </c>
      <c r="N223" s="193" t="s">
        <v>49</v>
      </c>
      <c r="O223" s="64"/>
      <c r="P223" s="194">
        <f>O223*H223</f>
        <v>0</v>
      </c>
      <c r="Q223" s="194">
        <v>0</v>
      </c>
      <c r="R223" s="194">
        <f>Q223*H223</f>
        <v>0</v>
      </c>
      <c r="S223" s="194">
        <v>0.0003</v>
      </c>
      <c r="T223" s="195">
        <f>S223*H223</f>
        <v>0.015</v>
      </c>
      <c r="U223" s="34"/>
      <c r="V223" s="34"/>
      <c r="W223" s="34"/>
      <c r="X223" s="34"/>
      <c r="Y223" s="34"/>
      <c r="Z223" s="34"/>
      <c r="AA223" s="34"/>
      <c r="AB223" s="34"/>
      <c r="AC223" s="34"/>
      <c r="AD223" s="34"/>
      <c r="AE223" s="34"/>
      <c r="AR223" s="196" t="s">
        <v>228</v>
      </c>
      <c r="AT223" s="196" t="s">
        <v>143</v>
      </c>
      <c r="AU223" s="196" t="s">
        <v>87</v>
      </c>
      <c r="AY223" s="17" t="s">
        <v>138</v>
      </c>
      <c r="BE223" s="197">
        <f>IF(N223="základní",J223,0)</f>
        <v>0</v>
      </c>
      <c r="BF223" s="197">
        <f>IF(N223="snížená",J223,0)</f>
        <v>0</v>
      </c>
      <c r="BG223" s="197">
        <f>IF(N223="zákl. přenesená",J223,0)</f>
        <v>0</v>
      </c>
      <c r="BH223" s="197">
        <f>IF(N223="sníž. přenesená",J223,0)</f>
        <v>0</v>
      </c>
      <c r="BI223" s="197">
        <f>IF(N223="nulová",J223,0)</f>
        <v>0</v>
      </c>
      <c r="BJ223" s="17" t="s">
        <v>83</v>
      </c>
      <c r="BK223" s="197">
        <f>ROUND(I223*H223,2)</f>
        <v>0</v>
      </c>
      <c r="BL223" s="17" t="s">
        <v>228</v>
      </c>
      <c r="BM223" s="196" t="s">
        <v>365</v>
      </c>
    </row>
    <row r="224" spans="2:51" s="12" customFormat="1" ht="12">
      <c r="B224" s="198"/>
      <c r="C224" s="199"/>
      <c r="D224" s="200" t="s">
        <v>149</v>
      </c>
      <c r="E224" s="201" t="s">
        <v>26</v>
      </c>
      <c r="F224" s="202" t="s">
        <v>366</v>
      </c>
      <c r="G224" s="199"/>
      <c r="H224" s="201" t="s">
        <v>26</v>
      </c>
      <c r="I224" s="203"/>
      <c r="J224" s="199"/>
      <c r="K224" s="199"/>
      <c r="L224" s="204"/>
      <c r="M224" s="205"/>
      <c r="N224" s="206"/>
      <c r="O224" s="206"/>
      <c r="P224" s="206"/>
      <c r="Q224" s="206"/>
      <c r="R224" s="206"/>
      <c r="S224" s="206"/>
      <c r="T224" s="207"/>
      <c r="AT224" s="208" t="s">
        <v>149</v>
      </c>
      <c r="AU224" s="208" t="s">
        <v>87</v>
      </c>
      <c r="AV224" s="12" t="s">
        <v>83</v>
      </c>
      <c r="AW224" s="12" t="s">
        <v>40</v>
      </c>
      <c r="AX224" s="12" t="s">
        <v>78</v>
      </c>
      <c r="AY224" s="208" t="s">
        <v>138</v>
      </c>
    </row>
    <row r="225" spans="2:51" s="13" customFormat="1" ht="12">
      <c r="B225" s="209"/>
      <c r="C225" s="210"/>
      <c r="D225" s="200" t="s">
        <v>149</v>
      </c>
      <c r="E225" s="211" t="s">
        <v>26</v>
      </c>
      <c r="F225" s="212" t="s">
        <v>367</v>
      </c>
      <c r="G225" s="210"/>
      <c r="H225" s="213">
        <v>16</v>
      </c>
      <c r="I225" s="214"/>
      <c r="J225" s="210"/>
      <c r="K225" s="210"/>
      <c r="L225" s="215"/>
      <c r="M225" s="216"/>
      <c r="N225" s="217"/>
      <c r="O225" s="217"/>
      <c r="P225" s="217"/>
      <c r="Q225" s="217"/>
      <c r="R225" s="217"/>
      <c r="S225" s="217"/>
      <c r="T225" s="218"/>
      <c r="AT225" s="219" t="s">
        <v>149</v>
      </c>
      <c r="AU225" s="219" t="s">
        <v>87</v>
      </c>
      <c r="AV225" s="13" t="s">
        <v>87</v>
      </c>
      <c r="AW225" s="13" t="s">
        <v>40</v>
      </c>
      <c r="AX225" s="13" t="s">
        <v>78</v>
      </c>
      <c r="AY225" s="219" t="s">
        <v>138</v>
      </c>
    </row>
    <row r="226" spans="2:51" s="12" customFormat="1" ht="12">
      <c r="B226" s="198"/>
      <c r="C226" s="199"/>
      <c r="D226" s="200" t="s">
        <v>149</v>
      </c>
      <c r="E226" s="201" t="s">
        <v>26</v>
      </c>
      <c r="F226" s="202" t="s">
        <v>151</v>
      </c>
      <c r="G226" s="199"/>
      <c r="H226" s="201" t="s">
        <v>26</v>
      </c>
      <c r="I226" s="203"/>
      <c r="J226" s="199"/>
      <c r="K226" s="199"/>
      <c r="L226" s="204"/>
      <c r="M226" s="205"/>
      <c r="N226" s="206"/>
      <c r="O226" s="206"/>
      <c r="P226" s="206"/>
      <c r="Q226" s="206"/>
      <c r="R226" s="206"/>
      <c r="S226" s="206"/>
      <c r="T226" s="207"/>
      <c r="AT226" s="208" t="s">
        <v>149</v>
      </c>
      <c r="AU226" s="208" t="s">
        <v>87</v>
      </c>
      <c r="AV226" s="12" t="s">
        <v>83</v>
      </c>
      <c r="AW226" s="12" t="s">
        <v>40</v>
      </c>
      <c r="AX226" s="12" t="s">
        <v>78</v>
      </c>
      <c r="AY226" s="208" t="s">
        <v>138</v>
      </c>
    </row>
    <row r="227" spans="2:51" s="13" customFormat="1" ht="12">
      <c r="B227" s="209"/>
      <c r="C227" s="210"/>
      <c r="D227" s="200" t="s">
        <v>149</v>
      </c>
      <c r="E227" s="211" t="s">
        <v>26</v>
      </c>
      <c r="F227" s="212" t="s">
        <v>368</v>
      </c>
      <c r="G227" s="210"/>
      <c r="H227" s="213">
        <v>16.8</v>
      </c>
      <c r="I227" s="214"/>
      <c r="J227" s="210"/>
      <c r="K227" s="210"/>
      <c r="L227" s="215"/>
      <c r="M227" s="216"/>
      <c r="N227" s="217"/>
      <c r="O227" s="217"/>
      <c r="P227" s="217"/>
      <c r="Q227" s="217"/>
      <c r="R227" s="217"/>
      <c r="S227" s="217"/>
      <c r="T227" s="218"/>
      <c r="AT227" s="219" t="s">
        <v>149</v>
      </c>
      <c r="AU227" s="219" t="s">
        <v>87</v>
      </c>
      <c r="AV227" s="13" t="s">
        <v>87</v>
      </c>
      <c r="AW227" s="13" t="s">
        <v>40</v>
      </c>
      <c r="AX227" s="13" t="s">
        <v>78</v>
      </c>
      <c r="AY227" s="219" t="s">
        <v>138</v>
      </c>
    </row>
    <row r="228" spans="2:51" s="12" customFormat="1" ht="12">
      <c r="B228" s="198"/>
      <c r="C228" s="199"/>
      <c r="D228" s="200" t="s">
        <v>149</v>
      </c>
      <c r="E228" s="201" t="s">
        <v>26</v>
      </c>
      <c r="F228" s="202" t="s">
        <v>155</v>
      </c>
      <c r="G228" s="199"/>
      <c r="H228" s="201" t="s">
        <v>26</v>
      </c>
      <c r="I228" s="203"/>
      <c r="J228" s="199"/>
      <c r="K228" s="199"/>
      <c r="L228" s="204"/>
      <c r="M228" s="205"/>
      <c r="N228" s="206"/>
      <c r="O228" s="206"/>
      <c r="P228" s="206"/>
      <c r="Q228" s="206"/>
      <c r="R228" s="206"/>
      <c r="S228" s="206"/>
      <c r="T228" s="207"/>
      <c r="AT228" s="208" t="s">
        <v>149</v>
      </c>
      <c r="AU228" s="208" t="s">
        <v>87</v>
      </c>
      <c r="AV228" s="12" t="s">
        <v>83</v>
      </c>
      <c r="AW228" s="12" t="s">
        <v>40</v>
      </c>
      <c r="AX228" s="12" t="s">
        <v>78</v>
      </c>
      <c r="AY228" s="208" t="s">
        <v>138</v>
      </c>
    </row>
    <row r="229" spans="2:51" s="13" customFormat="1" ht="12">
      <c r="B229" s="209"/>
      <c r="C229" s="210"/>
      <c r="D229" s="200" t="s">
        <v>149</v>
      </c>
      <c r="E229" s="211" t="s">
        <v>26</v>
      </c>
      <c r="F229" s="212" t="s">
        <v>369</v>
      </c>
      <c r="G229" s="210"/>
      <c r="H229" s="213">
        <v>17.2</v>
      </c>
      <c r="I229" s="214"/>
      <c r="J229" s="210"/>
      <c r="K229" s="210"/>
      <c r="L229" s="215"/>
      <c r="M229" s="216"/>
      <c r="N229" s="217"/>
      <c r="O229" s="217"/>
      <c r="P229" s="217"/>
      <c r="Q229" s="217"/>
      <c r="R229" s="217"/>
      <c r="S229" s="217"/>
      <c r="T229" s="218"/>
      <c r="AT229" s="219" t="s">
        <v>149</v>
      </c>
      <c r="AU229" s="219" t="s">
        <v>87</v>
      </c>
      <c r="AV229" s="13" t="s">
        <v>87</v>
      </c>
      <c r="AW229" s="13" t="s">
        <v>40</v>
      </c>
      <c r="AX229" s="13" t="s">
        <v>78</v>
      </c>
      <c r="AY229" s="219" t="s">
        <v>138</v>
      </c>
    </row>
    <row r="230" spans="2:51" s="14" customFormat="1" ht="12">
      <c r="B230" s="220"/>
      <c r="C230" s="221"/>
      <c r="D230" s="200" t="s">
        <v>149</v>
      </c>
      <c r="E230" s="222" t="s">
        <v>26</v>
      </c>
      <c r="F230" s="223" t="s">
        <v>159</v>
      </c>
      <c r="G230" s="221"/>
      <c r="H230" s="224">
        <v>50</v>
      </c>
      <c r="I230" s="225"/>
      <c r="J230" s="221"/>
      <c r="K230" s="221"/>
      <c r="L230" s="226"/>
      <c r="M230" s="227"/>
      <c r="N230" s="228"/>
      <c r="O230" s="228"/>
      <c r="P230" s="228"/>
      <c r="Q230" s="228"/>
      <c r="R230" s="228"/>
      <c r="S230" s="228"/>
      <c r="T230" s="229"/>
      <c r="AT230" s="230" t="s">
        <v>149</v>
      </c>
      <c r="AU230" s="230" t="s">
        <v>87</v>
      </c>
      <c r="AV230" s="14" t="s">
        <v>93</v>
      </c>
      <c r="AW230" s="14" t="s">
        <v>40</v>
      </c>
      <c r="AX230" s="14" t="s">
        <v>83</v>
      </c>
      <c r="AY230" s="230" t="s">
        <v>138</v>
      </c>
    </row>
    <row r="231" spans="1:65" s="1" customFormat="1" ht="14.45" customHeight="1">
      <c r="A231" s="34"/>
      <c r="B231" s="35"/>
      <c r="C231" s="185" t="s">
        <v>370</v>
      </c>
      <c r="D231" s="185" t="s">
        <v>143</v>
      </c>
      <c r="E231" s="186" t="s">
        <v>371</v>
      </c>
      <c r="F231" s="187" t="s">
        <v>372</v>
      </c>
      <c r="G231" s="188" t="s">
        <v>364</v>
      </c>
      <c r="H231" s="189">
        <v>17.2</v>
      </c>
      <c r="I231" s="190"/>
      <c r="J231" s="191">
        <f>ROUND(I231*H231,2)</f>
        <v>0</v>
      </c>
      <c r="K231" s="187" t="s">
        <v>147</v>
      </c>
      <c r="L231" s="39"/>
      <c r="M231" s="192" t="s">
        <v>26</v>
      </c>
      <c r="N231" s="193" t="s">
        <v>49</v>
      </c>
      <c r="O231" s="64"/>
      <c r="P231" s="194">
        <f>O231*H231</f>
        <v>0</v>
      </c>
      <c r="Q231" s="194">
        <v>1E-05</v>
      </c>
      <c r="R231" s="194">
        <f>Q231*H231</f>
        <v>0.000172</v>
      </c>
      <c r="S231" s="194">
        <v>0</v>
      </c>
      <c r="T231" s="195">
        <f>S231*H231</f>
        <v>0</v>
      </c>
      <c r="U231" s="34"/>
      <c r="V231" s="34"/>
      <c r="W231" s="34"/>
      <c r="X231" s="34"/>
      <c r="Y231" s="34"/>
      <c r="Z231" s="34"/>
      <c r="AA231" s="34"/>
      <c r="AB231" s="34"/>
      <c r="AC231" s="34"/>
      <c r="AD231" s="34"/>
      <c r="AE231" s="34"/>
      <c r="AR231" s="196" t="s">
        <v>228</v>
      </c>
      <c r="AT231" s="196" t="s">
        <v>143</v>
      </c>
      <c r="AU231" s="196" t="s">
        <v>87</v>
      </c>
      <c r="AY231" s="17" t="s">
        <v>138</v>
      </c>
      <c r="BE231" s="197">
        <f>IF(N231="základní",J231,0)</f>
        <v>0</v>
      </c>
      <c r="BF231" s="197">
        <f>IF(N231="snížená",J231,0)</f>
        <v>0</v>
      </c>
      <c r="BG231" s="197">
        <f>IF(N231="zákl. přenesená",J231,0)</f>
        <v>0</v>
      </c>
      <c r="BH231" s="197">
        <f>IF(N231="sníž. přenesená",J231,0)</f>
        <v>0</v>
      </c>
      <c r="BI231" s="197">
        <f>IF(N231="nulová",J231,0)</f>
        <v>0</v>
      </c>
      <c r="BJ231" s="17" t="s">
        <v>83</v>
      </c>
      <c r="BK231" s="197">
        <f>ROUND(I231*H231,2)</f>
        <v>0</v>
      </c>
      <c r="BL231" s="17" t="s">
        <v>228</v>
      </c>
      <c r="BM231" s="196" t="s">
        <v>373</v>
      </c>
    </row>
    <row r="232" spans="2:51" s="12" customFormat="1" ht="12">
      <c r="B232" s="198"/>
      <c r="C232" s="199"/>
      <c r="D232" s="200" t="s">
        <v>149</v>
      </c>
      <c r="E232" s="201" t="s">
        <v>26</v>
      </c>
      <c r="F232" s="202" t="s">
        <v>155</v>
      </c>
      <c r="G232" s="199"/>
      <c r="H232" s="201" t="s">
        <v>26</v>
      </c>
      <c r="I232" s="203"/>
      <c r="J232" s="199"/>
      <c r="K232" s="199"/>
      <c r="L232" s="204"/>
      <c r="M232" s="205"/>
      <c r="N232" s="206"/>
      <c r="O232" s="206"/>
      <c r="P232" s="206"/>
      <c r="Q232" s="206"/>
      <c r="R232" s="206"/>
      <c r="S232" s="206"/>
      <c r="T232" s="207"/>
      <c r="AT232" s="208" t="s">
        <v>149</v>
      </c>
      <c r="AU232" s="208" t="s">
        <v>87</v>
      </c>
      <c r="AV232" s="12" t="s">
        <v>83</v>
      </c>
      <c r="AW232" s="12" t="s">
        <v>40</v>
      </c>
      <c r="AX232" s="12" t="s">
        <v>78</v>
      </c>
      <c r="AY232" s="208" t="s">
        <v>138</v>
      </c>
    </row>
    <row r="233" spans="2:51" s="13" customFormat="1" ht="12">
      <c r="B233" s="209"/>
      <c r="C233" s="210"/>
      <c r="D233" s="200" t="s">
        <v>149</v>
      </c>
      <c r="E233" s="211" t="s">
        <v>26</v>
      </c>
      <c r="F233" s="212" t="s">
        <v>369</v>
      </c>
      <c r="G233" s="210"/>
      <c r="H233" s="213">
        <v>17.2</v>
      </c>
      <c r="I233" s="214"/>
      <c r="J233" s="210"/>
      <c r="K233" s="210"/>
      <c r="L233" s="215"/>
      <c r="M233" s="216"/>
      <c r="N233" s="217"/>
      <c r="O233" s="217"/>
      <c r="P233" s="217"/>
      <c r="Q233" s="217"/>
      <c r="R233" s="217"/>
      <c r="S233" s="217"/>
      <c r="T233" s="218"/>
      <c r="AT233" s="219" t="s">
        <v>149</v>
      </c>
      <c r="AU233" s="219" t="s">
        <v>87</v>
      </c>
      <c r="AV233" s="13" t="s">
        <v>87</v>
      </c>
      <c r="AW233" s="13" t="s">
        <v>40</v>
      </c>
      <c r="AX233" s="13" t="s">
        <v>78</v>
      </c>
      <c r="AY233" s="219" t="s">
        <v>138</v>
      </c>
    </row>
    <row r="234" spans="2:51" s="14" customFormat="1" ht="12">
      <c r="B234" s="220"/>
      <c r="C234" s="221"/>
      <c r="D234" s="200" t="s">
        <v>149</v>
      </c>
      <c r="E234" s="222" t="s">
        <v>26</v>
      </c>
      <c r="F234" s="223" t="s">
        <v>159</v>
      </c>
      <c r="G234" s="221"/>
      <c r="H234" s="224">
        <v>17.2</v>
      </c>
      <c r="I234" s="225"/>
      <c r="J234" s="221"/>
      <c r="K234" s="221"/>
      <c r="L234" s="226"/>
      <c r="M234" s="227"/>
      <c r="N234" s="228"/>
      <c r="O234" s="228"/>
      <c r="P234" s="228"/>
      <c r="Q234" s="228"/>
      <c r="R234" s="228"/>
      <c r="S234" s="228"/>
      <c r="T234" s="229"/>
      <c r="AT234" s="230" t="s">
        <v>149</v>
      </c>
      <c r="AU234" s="230" t="s">
        <v>87</v>
      </c>
      <c r="AV234" s="14" t="s">
        <v>93</v>
      </c>
      <c r="AW234" s="14" t="s">
        <v>40</v>
      </c>
      <c r="AX234" s="14" t="s">
        <v>83</v>
      </c>
      <c r="AY234" s="230" t="s">
        <v>138</v>
      </c>
    </row>
    <row r="235" spans="1:65" s="1" customFormat="1" ht="14.45" customHeight="1">
      <c r="A235" s="34"/>
      <c r="B235" s="35"/>
      <c r="C235" s="232" t="s">
        <v>374</v>
      </c>
      <c r="D235" s="232" t="s">
        <v>343</v>
      </c>
      <c r="E235" s="233" t="s">
        <v>375</v>
      </c>
      <c r="F235" s="234" t="s">
        <v>376</v>
      </c>
      <c r="G235" s="235" t="s">
        <v>364</v>
      </c>
      <c r="H235" s="236">
        <v>18.06</v>
      </c>
      <c r="I235" s="237"/>
      <c r="J235" s="238">
        <f>ROUND(I235*H235,2)</f>
        <v>0</v>
      </c>
      <c r="K235" s="234" t="s">
        <v>26</v>
      </c>
      <c r="L235" s="239"/>
      <c r="M235" s="240" t="s">
        <v>26</v>
      </c>
      <c r="N235" s="241" t="s">
        <v>49</v>
      </c>
      <c r="O235" s="64"/>
      <c r="P235" s="194">
        <f>O235*H235</f>
        <v>0</v>
      </c>
      <c r="Q235" s="194">
        <v>0.00025</v>
      </c>
      <c r="R235" s="194">
        <f>Q235*H235</f>
        <v>0.004515</v>
      </c>
      <c r="S235" s="194">
        <v>0</v>
      </c>
      <c r="T235" s="195">
        <f>S235*H235</f>
        <v>0</v>
      </c>
      <c r="U235" s="34"/>
      <c r="V235" s="34"/>
      <c r="W235" s="34"/>
      <c r="X235" s="34"/>
      <c r="Y235" s="34"/>
      <c r="Z235" s="34"/>
      <c r="AA235" s="34"/>
      <c r="AB235" s="34"/>
      <c r="AC235" s="34"/>
      <c r="AD235" s="34"/>
      <c r="AE235" s="34"/>
      <c r="AR235" s="196" t="s">
        <v>312</v>
      </c>
      <c r="AT235" s="196" t="s">
        <v>343</v>
      </c>
      <c r="AU235" s="196" t="s">
        <v>87</v>
      </c>
      <c r="AY235" s="17" t="s">
        <v>138</v>
      </c>
      <c r="BE235" s="197">
        <f>IF(N235="základní",J235,0)</f>
        <v>0</v>
      </c>
      <c r="BF235" s="197">
        <f>IF(N235="snížená",J235,0)</f>
        <v>0</v>
      </c>
      <c r="BG235" s="197">
        <f>IF(N235="zákl. přenesená",J235,0)</f>
        <v>0</v>
      </c>
      <c r="BH235" s="197">
        <f>IF(N235="sníž. přenesená",J235,0)</f>
        <v>0</v>
      </c>
      <c r="BI235" s="197">
        <f>IF(N235="nulová",J235,0)</f>
        <v>0</v>
      </c>
      <c r="BJ235" s="17" t="s">
        <v>83</v>
      </c>
      <c r="BK235" s="197">
        <f>ROUND(I235*H235,2)</f>
        <v>0</v>
      </c>
      <c r="BL235" s="17" t="s">
        <v>228</v>
      </c>
      <c r="BM235" s="196" t="s">
        <v>377</v>
      </c>
    </row>
    <row r="236" spans="2:51" s="13" customFormat="1" ht="12">
      <c r="B236" s="209"/>
      <c r="C236" s="210"/>
      <c r="D236" s="200" t="s">
        <v>149</v>
      </c>
      <c r="E236" s="210"/>
      <c r="F236" s="212" t="s">
        <v>378</v>
      </c>
      <c r="G236" s="210"/>
      <c r="H236" s="213">
        <v>18.06</v>
      </c>
      <c r="I236" s="214"/>
      <c r="J236" s="210"/>
      <c r="K236" s="210"/>
      <c r="L236" s="215"/>
      <c r="M236" s="216"/>
      <c r="N236" s="217"/>
      <c r="O236" s="217"/>
      <c r="P236" s="217"/>
      <c r="Q236" s="217"/>
      <c r="R236" s="217"/>
      <c r="S236" s="217"/>
      <c r="T236" s="218"/>
      <c r="AT236" s="219" t="s">
        <v>149</v>
      </c>
      <c r="AU236" s="219" t="s">
        <v>87</v>
      </c>
      <c r="AV236" s="13" t="s">
        <v>87</v>
      </c>
      <c r="AW236" s="13" t="s">
        <v>11</v>
      </c>
      <c r="AX236" s="13" t="s">
        <v>83</v>
      </c>
      <c r="AY236" s="219" t="s">
        <v>138</v>
      </c>
    </row>
    <row r="237" spans="1:65" s="1" customFormat="1" ht="14.45" customHeight="1">
      <c r="A237" s="34"/>
      <c r="B237" s="35"/>
      <c r="C237" s="185" t="s">
        <v>379</v>
      </c>
      <c r="D237" s="185" t="s">
        <v>143</v>
      </c>
      <c r="E237" s="186" t="s">
        <v>371</v>
      </c>
      <c r="F237" s="187" t="s">
        <v>372</v>
      </c>
      <c r="G237" s="188" t="s">
        <v>364</v>
      </c>
      <c r="H237" s="189">
        <v>32.8</v>
      </c>
      <c r="I237" s="190"/>
      <c r="J237" s="191">
        <f>ROUND(I237*H237,2)</f>
        <v>0</v>
      </c>
      <c r="K237" s="187" t="s">
        <v>147</v>
      </c>
      <c r="L237" s="39"/>
      <c r="M237" s="192" t="s">
        <v>26</v>
      </c>
      <c r="N237" s="193" t="s">
        <v>49</v>
      </c>
      <c r="O237" s="64"/>
      <c r="P237" s="194">
        <f>O237*H237</f>
        <v>0</v>
      </c>
      <c r="Q237" s="194">
        <v>1E-05</v>
      </c>
      <c r="R237" s="194">
        <f>Q237*H237</f>
        <v>0.000328</v>
      </c>
      <c r="S237" s="194">
        <v>0</v>
      </c>
      <c r="T237" s="195">
        <f>S237*H237</f>
        <v>0</v>
      </c>
      <c r="U237" s="34"/>
      <c r="V237" s="34"/>
      <c r="W237" s="34"/>
      <c r="X237" s="34"/>
      <c r="Y237" s="34"/>
      <c r="Z237" s="34"/>
      <c r="AA237" s="34"/>
      <c r="AB237" s="34"/>
      <c r="AC237" s="34"/>
      <c r="AD237" s="34"/>
      <c r="AE237" s="34"/>
      <c r="AR237" s="196" t="s">
        <v>228</v>
      </c>
      <c r="AT237" s="196" t="s">
        <v>143</v>
      </c>
      <c r="AU237" s="196" t="s">
        <v>87</v>
      </c>
      <c r="AY237" s="17" t="s">
        <v>138</v>
      </c>
      <c r="BE237" s="197">
        <f>IF(N237="základní",J237,0)</f>
        <v>0</v>
      </c>
      <c r="BF237" s="197">
        <f>IF(N237="snížená",J237,0)</f>
        <v>0</v>
      </c>
      <c r="BG237" s="197">
        <f>IF(N237="zákl. přenesená",J237,0)</f>
        <v>0</v>
      </c>
      <c r="BH237" s="197">
        <f>IF(N237="sníž. přenesená",J237,0)</f>
        <v>0</v>
      </c>
      <c r="BI237" s="197">
        <f>IF(N237="nulová",J237,0)</f>
        <v>0</v>
      </c>
      <c r="BJ237" s="17" t="s">
        <v>83</v>
      </c>
      <c r="BK237" s="197">
        <f>ROUND(I237*H237,2)</f>
        <v>0</v>
      </c>
      <c r="BL237" s="17" t="s">
        <v>228</v>
      </c>
      <c r="BM237" s="196" t="s">
        <v>380</v>
      </c>
    </row>
    <row r="238" spans="2:51" s="12" customFormat="1" ht="12">
      <c r="B238" s="198"/>
      <c r="C238" s="199"/>
      <c r="D238" s="200" t="s">
        <v>149</v>
      </c>
      <c r="E238" s="201" t="s">
        <v>26</v>
      </c>
      <c r="F238" s="202" t="s">
        <v>366</v>
      </c>
      <c r="G238" s="199"/>
      <c r="H238" s="201" t="s">
        <v>26</v>
      </c>
      <c r="I238" s="203"/>
      <c r="J238" s="199"/>
      <c r="K238" s="199"/>
      <c r="L238" s="204"/>
      <c r="M238" s="205"/>
      <c r="N238" s="206"/>
      <c r="O238" s="206"/>
      <c r="P238" s="206"/>
      <c r="Q238" s="206"/>
      <c r="R238" s="206"/>
      <c r="S238" s="206"/>
      <c r="T238" s="207"/>
      <c r="AT238" s="208" t="s">
        <v>149</v>
      </c>
      <c r="AU238" s="208" t="s">
        <v>87</v>
      </c>
      <c r="AV238" s="12" t="s">
        <v>83</v>
      </c>
      <c r="AW238" s="12" t="s">
        <v>40</v>
      </c>
      <c r="AX238" s="12" t="s">
        <v>78</v>
      </c>
      <c r="AY238" s="208" t="s">
        <v>138</v>
      </c>
    </row>
    <row r="239" spans="2:51" s="13" customFormat="1" ht="12">
      <c r="B239" s="209"/>
      <c r="C239" s="210"/>
      <c r="D239" s="200" t="s">
        <v>149</v>
      </c>
      <c r="E239" s="211" t="s">
        <v>26</v>
      </c>
      <c r="F239" s="212" t="s">
        <v>367</v>
      </c>
      <c r="G239" s="210"/>
      <c r="H239" s="213">
        <v>16</v>
      </c>
      <c r="I239" s="214"/>
      <c r="J239" s="210"/>
      <c r="K239" s="210"/>
      <c r="L239" s="215"/>
      <c r="M239" s="216"/>
      <c r="N239" s="217"/>
      <c r="O239" s="217"/>
      <c r="P239" s="217"/>
      <c r="Q239" s="217"/>
      <c r="R239" s="217"/>
      <c r="S239" s="217"/>
      <c r="T239" s="218"/>
      <c r="AT239" s="219" t="s">
        <v>149</v>
      </c>
      <c r="AU239" s="219" t="s">
        <v>87</v>
      </c>
      <c r="AV239" s="13" t="s">
        <v>87</v>
      </c>
      <c r="AW239" s="13" t="s">
        <v>40</v>
      </c>
      <c r="AX239" s="13" t="s">
        <v>78</v>
      </c>
      <c r="AY239" s="219" t="s">
        <v>138</v>
      </c>
    </row>
    <row r="240" spans="2:51" s="12" customFormat="1" ht="12">
      <c r="B240" s="198"/>
      <c r="C240" s="199"/>
      <c r="D240" s="200" t="s">
        <v>149</v>
      </c>
      <c r="E240" s="201" t="s">
        <v>26</v>
      </c>
      <c r="F240" s="202" t="s">
        <v>151</v>
      </c>
      <c r="G240" s="199"/>
      <c r="H240" s="201" t="s">
        <v>26</v>
      </c>
      <c r="I240" s="203"/>
      <c r="J240" s="199"/>
      <c r="K240" s="199"/>
      <c r="L240" s="204"/>
      <c r="M240" s="205"/>
      <c r="N240" s="206"/>
      <c r="O240" s="206"/>
      <c r="P240" s="206"/>
      <c r="Q240" s="206"/>
      <c r="R240" s="206"/>
      <c r="S240" s="206"/>
      <c r="T240" s="207"/>
      <c r="AT240" s="208" t="s">
        <v>149</v>
      </c>
      <c r="AU240" s="208" t="s">
        <v>87</v>
      </c>
      <c r="AV240" s="12" t="s">
        <v>83</v>
      </c>
      <c r="AW240" s="12" t="s">
        <v>40</v>
      </c>
      <c r="AX240" s="12" t="s">
        <v>78</v>
      </c>
      <c r="AY240" s="208" t="s">
        <v>138</v>
      </c>
    </row>
    <row r="241" spans="2:51" s="13" customFormat="1" ht="12">
      <c r="B241" s="209"/>
      <c r="C241" s="210"/>
      <c r="D241" s="200" t="s">
        <v>149</v>
      </c>
      <c r="E241" s="211" t="s">
        <v>26</v>
      </c>
      <c r="F241" s="212" t="s">
        <v>368</v>
      </c>
      <c r="G241" s="210"/>
      <c r="H241" s="213">
        <v>16.8</v>
      </c>
      <c r="I241" s="214"/>
      <c r="J241" s="210"/>
      <c r="K241" s="210"/>
      <c r="L241" s="215"/>
      <c r="M241" s="216"/>
      <c r="N241" s="217"/>
      <c r="O241" s="217"/>
      <c r="P241" s="217"/>
      <c r="Q241" s="217"/>
      <c r="R241" s="217"/>
      <c r="S241" s="217"/>
      <c r="T241" s="218"/>
      <c r="AT241" s="219" t="s">
        <v>149</v>
      </c>
      <c r="AU241" s="219" t="s">
        <v>87</v>
      </c>
      <c r="AV241" s="13" t="s">
        <v>87</v>
      </c>
      <c r="AW241" s="13" t="s">
        <v>40</v>
      </c>
      <c r="AX241" s="13" t="s">
        <v>78</v>
      </c>
      <c r="AY241" s="219" t="s">
        <v>138</v>
      </c>
    </row>
    <row r="242" spans="2:51" s="14" customFormat="1" ht="12">
      <c r="B242" s="220"/>
      <c r="C242" s="221"/>
      <c r="D242" s="200" t="s">
        <v>149</v>
      </c>
      <c r="E242" s="222" t="s">
        <v>26</v>
      </c>
      <c r="F242" s="223" t="s">
        <v>159</v>
      </c>
      <c r="G242" s="221"/>
      <c r="H242" s="224">
        <v>32.8</v>
      </c>
      <c r="I242" s="225"/>
      <c r="J242" s="221"/>
      <c r="K242" s="221"/>
      <c r="L242" s="226"/>
      <c r="M242" s="227"/>
      <c r="N242" s="228"/>
      <c r="O242" s="228"/>
      <c r="P242" s="228"/>
      <c r="Q242" s="228"/>
      <c r="R242" s="228"/>
      <c r="S242" s="228"/>
      <c r="T242" s="229"/>
      <c r="AT242" s="230" t="s">
        <v>149</v>
      </c>
      <c r="AU242" s="230" t="s">
        <v>87</v>
      </c>
      <c r="AV242" s="14" t="s">
        <v>93</v>
      </c>
      <c r="AW242" s="14" t="s">
        <v>40</v>
      </c>
      <c r="AX242" s="14" t="s">
        <v>83</v>
      </c>
      <c r="AY242" s="230" t="s">
        <v>138</v>
      </c>
    </row>
    <row r="243" spans="1:65" s="1" customFormat="1" ht="32.45" customHeight="1">
      <c r="A243" s="34"/>
      <c r="B243" s="35"/>
      <c r="C243" s="232" t="s">
        <v>381</v>
      </c>
      <c r="D243" s="232" t="s">
        <v>343</v>
      </c>
      <c r="E243" s="233" t="s">
        <v>382</v>
      </c>
      <c r="F243" s="234" t="s">
        <v>383</v>
      </c>
      <c r="G243" s="235" t="s">
        <v>364</v>
      </c>
      <c r="H243" s="236">
        <v>32.8</v>
      </c>
      <c r="I243" s="237"/>
      <c r="J243" s="238">
        <f>ROUND(I243*H243,2)</f>
        <v>0</v>
      </c>
      <c r="K243" s="234" t="s">
        <v>26</v>
      </c>
      <c r="L243" s="239"/>
      <c r="M243" s="240" t="s">
        <v>26</v>
      </c>
      <c r="N243" s="241" t="s">
        <v>49</v>
      </c>
      <c r="O243" s="64"/>
      <c r="P243" s="194">
        <f>O243*H243</f>
        <v>0</v>
      </c>
      <c r="Q243" s="194">
        <v>0.00011</v>
      </c>
      <c r="R243" s="194">
        <f>Q243*H243</f>
        <v>0.0036079999999999997</v>
      </c>
      <c r="S243" s="194">
        <v>0</v>
      </c>
      <c r="T243" s="195">
        <f>S243*H243</f>
        <v>0</v>
      </c>
      <c r="U243" s="34"/>
      <c r="V243" s="34"/>
      <c r="W243" s="34"/>
      <c r="X243" s="34"/>
      <c r="Y243" s="34"/>
      <c r="Z243" s="34"/>
      <c r="AA243" s="34"/>
      <c r="AB243" s="34"/>
      <c r="AC243" s="34"/>
      <c r="AD243" s="34"/>
      <c r="AE243" s="34"/>
      <c r="AR243" s="196" t="s">
        <v>312</v>
      </c>
      <c r="AT243" s="196" t="s">
        <v>343</v>
      </c>
      <c r="AU243" s="196" t="s">
        <v>87</v>
      </c>
      <c r="AY243" s="17" t="s">
        <v>138</v>
      </c>
      <c r="BE243" s="197">
        <f>IF(N243="základní",J243,0)</f>
        <v>0</v>
      </c>
      <c r="BF243" s="197">
        <f>IF(N243="snížená",J243,0)</f>
        <v>0</v>
      </c>
      <c r="BG243" s="197">
        <f>IF(N243="zákl. přenesená",J243,0)</f>
        <v>0</v>
      </c>
      <c r="BH243" s="197">
        <f>IF(N243="sníž. přenesená",J243,0)</f>
        <v>0</v>
      </c>
      <c r="BI243" s="197">
        <f>IF(N243="nulová",J243,0)</f>
        <v>0</v>
      </c>
      <c r="BJ243" s="17" t="s">
        <v>83</v>
      </c>
      <c r="BK243" s="197">
        <f>ROUND(I243*H243,2)</f>
        <v>0</v>
      </c>
      <c r="BL243" s="17" t="s">
        <v>228</v>
      </c>
      <c r="BM243" s="196" t="s">
        <v>384</v>
      </c>
    </row>
    <row r="244" spans="1:65" s="1" customFormat="1" ht="21.6" customHeight="1">
      <c r="A244" s="34"/>
      <c r="B244" s="35"/>
      <c r="C244" s="185" t="s">
        <v>385</v>
      </c>
      <c r="D244" s="185" t="s">
        <v>143</v>
      </c>
      <c r="E244" s="186" t="s">
        <v>386</v>
      </c>
      <c r="F244" s="187" t="s">
        <v>387</v>
      </c>
      <c r="G244" s="188" t="s">
        <v>146</v>
      </c>
      <c r="H244" s="189">
        <v>54.33</v>
      </c>
      <c r="I244" s="190"/>
      <c r="J244" s="191">
        <f>ROUND(I244*H244,2)</f>
        <v>0</v>
      </c>
      <c r="K244" s="187" t="s">
        <v>147</v>
      </c>
      <c r="L244" s="39"/>
      <c r="M244" s="192" t="s">
        <v>26</v>
      </c>
      <c r="N244" s="193" t="s">
        <v>49</v>
      </c>
      <c r="O244" s="64"/>
      <c r="P244" s="194">
        <f>O244*H244</f>
        <v>0</v>
      </c>
      <c r="Q244" s="194">
        <v>0</v>
      </c>
      <c r="R244" s="194">
        <f>Q244*H244</f>
        <v>0</v>
      </c>
      <c r="S244" s="194">
        <v>0</v>
      </c>
      <c r="T244" s="195">
        <f>S244*H244</f>
        <v>0</v>
      </c>
      <c r="U244" s="34"/>
      <c r="V244" s="34"/>
      <c r="W244" s="34"/>
      <c r="X244" s="34"/>
      <c r="Y244" s="34"/>
      <c r="Z244" s="34"/>
      <c r="AA244" s="34"/>
      <c r="AB244" s="34"/>
      <c r="AC244" s="34"/>
      <c r="AD244" s="34"/>
      <c r="AE244" s="34"/>
      <c r="AR244" s="196" t="s">
        <v>228</v>
      </c>
      <c r="AT244" s="196" t="s">
        <v>143</v>
      </c>
      <c r="AU244" s="196" t="s">
        <v>87</v>
      </c>
      <c r="AY244" s="17" t="s">
        <v>138</v>
      </c>
      <c r="BE244" s="197">
        <f>IF(N244="základní",J244,0)</f>
        <v>0</v>
      </c>
      <c r="BF244" s="197">
        <f>IF(N244="snížená",J244,0)</f>
        <v>0</v>
      </c>
      <c r="BG244" s="197">
        <f>IF(N244="zákl. přenesená",J244,0)</f>
        <v>0</v>
      </c>
      <c r="BH244" s="197">
        <f>IF(N244="sníž. přenesená",J244,0)</f>
        <v>0</v>
      </c>
      <c r="BI244" s="197">
        <f>IF(N244="nulová",J244,0)</f>
        <v>0</v>
      </c>
      <c r="BJ244" s="17" t="s">
        <v>83</v>
      </c>
      <c r="BK244" s="197">
        <f>ROUND(I244*H244,2)</f>
        <v>0</v>
      </c>
      <c r="BL244" s="17" t="s">
        <v>228</v>
      </c>
      <c r="BM244" s="196" t="s">
        <v>388</v>
      </c>
    </row>
    <row r="245" spans="2:51" s="12" customFormat="1" ht="12">
      <c r="B245" s="198"/>
      <c r="C245" s="199"/>
      <c r="D245" s="200" t="s">
        <v>149</v>
      </c>
      <c r="E245" s="201" t="s">
        <v>26</v>
      </c>
      <c r="F245" s="202" t="s">
        <v>322</v>
      </c>
      <c r="G245" s="199"/>
      <c r="H245" s="201" t="s">
        <v>26</v>
      </c>
      <c r="I245" s="203"/>
      <c r="J245" s="199"/>
      <c r="K245" s="199"/>
      <c r="L245" s="204"/>
      <c r="M245" s="205"/>
      <c r="N245" s="206"/>
      <c r="O245" s="206"/>
      <c r="P245" s="206"/>
      <c r="Q245" s="206"/>
      <c r="R245" s="206"/>
      <c r="S245" s="206"/>
      <c r="T245" s="207"/>
      <c r="AT245" s="208" t="s">
        <v>149</v>
      </c>
      <c r="AU245" s="208" t="s">
        <v>87</v>
      </c>
      <c r="AV245" s="12" t="s">
        <v>83</v>
      </c>
      <c r="AW245" s="12" t="s">
        <v>40</v>
      </c>
      <c r="AX245" s="12" t="s">
        <v>78</v>
      </c>
      <c r="AY245" s="208" t="s">
        <v>138</v>
      </c>
    </row>
    <row r="246" spans="2:51" s="13" customFormat="1" ht="12">
      <c r="B246" s="209"/>
      <c r="C246" s="210"/>
      <c r="D246" s="200" t="s">
        <v>149</v>
      </c>
      <c r="E246" s="211" t="s">
        <v>26</v>
      </c>
      <c r="F246" s="212" t="s">
        <v>323</v>
      </c>
      <c r="G246" s="210"/>
      <c r="H246" s="213">
        <v>54.33</v>
      </c>
      <c r="I246" s="214"/>
      <c r="J246" s="210"/>
      <c r="K246" s="210"/>
      <c r="L246" s="215"/>
      <c r="M246" s="216"/>
      <c r="N246" s="217"/>
      <c r="O246" s="217"/>
      <c r="P246" s="217"/>
      <c r="Q246" s="217"/>
      <c r="R246" s="217"/>
      <c r="S246" s="217"/>
      <c r="T246" s="218"/>
      <c r="AT246" s="219" t="s">
        <v>149</v>
      </c>
      <c r="AU246" s="219" t="s">
        <v>87</v>
      </c>
      <c r="AV246" s="13" t="s">
        <v>87</v>
      </c>
      <c r="AW246" s="13" t="s">
        <v>40</v>
      </c>
      <c r="AX246" s="13" t="s">
        <v>83</v>
      </c>
      <c r="AY246" s="219" t="s">
        <v>138</v>
      </c>
    </row>
    <row r="247" spans="1:65" s="1" customFormat="1" ht="43.15" customHeight="1">
      <c r="A247" s="34"/>
      <c r="B247" s="35"/>
      <c r="C247" s="185" t="s">
        <v>389</v>
      </c>
      <c r="D247" s="185" t="s">
        <v>143</v>
      </c>
      <c r="E247" s="186" t="s">
        <v>390</v>
      </c>
      <c r="F247" s="187" t="s">
        <v>391</v>
      </c>
      <c r="G247" s="188" t="s">
        <v>258</v>
      </c>
      <c r="H247" s="231"/>
      <c r="I247" s="190"/>
      <c r="J247" s="191">
        <f>ROUND(I247*H247,2)</f>
        <v>0</v>
      </c>
      <c r="K247" s="187" t="s">
        <v>147</v>
      </c>
      <c r="L247" s="39"/>
      <c r="M247" s="192" t="s">
        <v>26</v>
      </c>
      <c r="N247" s="193" t="s">
        <v>49</v>
      </c>
      <c r="O247" s="64"/>
      <c r="P247" s="194">
        <f>O247*H247</f>
        <v>0</v>
      </c>
      <c r="Q247" s="194">
        <v>0</v>
      </c>
      <c r="R247" s="194">
        <f>Q247*H247</f>
        <v>0</v>
      </c>
      <c r="S247" s="194">
        <v>0</v>
      </c>
      <c r="T247" s="195">
        <f>S247*H247</f>
        <v>0</v>
      </c>
      <c r="U247" s="34"/>
      <c r="V247" s="34"/>
      <c r="W247" s="34"/>
      <c r="X247" s="34"/>
      <c r="Y247" s="34"/>
      <c r="Z247" s="34"/>
      <c r="AA247" s="34"/>
      <c r="AB247" s="34"/>
      <c r="AC247" s="34"/>
      <c r="AD247" s="34"/>
      <c r="AE247" s="34"/>
      <c r="AR247" s="196" t="s">
        <v>228</v>
      </c>
      <c r="AT247" s="196" t="s">
        <v>143</v>
      </c>
      <c r="AU247" s="196" t="s">
        <v>87</v>
      </c>
      <c r="AY247" s="17" t="s">
        <v>138</v>
      </c>
      <c r="BE247" s="197">
        <f>IF(N247="základní",J247,0)</f>
        <v>0</v>
      </c>
      <c r="BF247" s="197">
        <f>IF(N247="snížená",J247,0)</f>
        <v>0</v>
      </c>
      <c r="BG247" s="197">
        <f>IF(N247="zákl. přenesená",J247,0)</f>
        <v>0</v>
      </c>
      <c r="BH247" s="197">
        <f>IF(N247="sníž. přenesená",J247,0)</f>
        <v>0</v>
      </c>
      <c r="BI247" s="197">
        <f>IF(N247="nulová",J247,0)</f>
        <v>0</v>
      </c>
      <c r="BJ247" s="17" t="s">
        <v>83</v>
      </c>
      <c r="BK247" s="197">
        <f>ROUND(I247*H247,2)</f>
        <v>0</v>
      </c>
      <c r="BL247" s="17" t="s">
        <v>228</v>
      </c>
      <c r="BM247" s="196" t="s">
        <v>392</v>
      </c>
    </row>
    <row r="248" spans="2:63" s="11" customFormat="1" ht="22.9" customHeight="1">
      <c r="B248" s="169"/>
      <c r="C248" s="170"/>
      <c r="D248" s="171" t="s">
        <v>77</v>
      </c>
      <c r="E248" s="183" t="s">
        <v>393</v>
      </c>
      <c r="F248" s="183" t="s">
        <v>394</v>
      </c>
      <c r="G248" s="170"/>
      <c r="H248" s="170"/>
      <c r="I248" s="173"/>
      <c r="J248" s="184">
        <f>BK248</f>
        <v>0</v>
      </c>
      <c r="K248" s="170"/>
      <c r="L248" s="175"/>
      <c r="M248" s="176"/>
      <c r="N248" s="177"/>
      <c r="O248" s="177"/>
      <c r="P248" s="178">
        <f>SUM(P249:P251)</f>
        <v>0</v>
      </c>
      <c r="Q248" s="177"/>
      <c r="R248" s="178">
        <f>SUM(R249:R251)</f>
        <v>0</v>
      </c>
      <c r="S248" s="177"/>
      <c r="T248" s="179">
        <f>SUM(T249:T251)</f>
        <v>0.12225</v>
      </c>
      <c r="AR248" s="180" t="s">
        <v>87</v>
      </c>
      <c r="AT248" s="181" t="s">
        <v>77</v>
      </c>
      <c r="AU248" s="181" t="s">
        <v>83</v>
      </c>
      <c r="AY248" s="180" t="s">
        <v>138</v>
      </c>
      <c r="BK248" s="182">
        <f>SUM(BK249:BK251)</f>
        <v>0</v>
      </c>
    </row>
    <row r="249" spans="1:65" s="1" customFormat="1" ht="21.6" customHeight="1">
      <c r="A249" s="34"/>
      <c r="B249" s="35"/>
      <c r="C249" s="185" t="s">
        <v>395</v>
      </c>
      <c r="D249" s="185" t="s">
        <v>143</v>
      </c>
      <c r="E249" s="186" t="s">
        <v>396</v>
      </c>
      <c r="F249" s="187" t="s">
        <v>397</v>
      </c>
      <c r="G249" s="188" t="s">
        <v>146</v>
      </c>
      <c r="H249" s="189">
        <v>1.5</v>
      </c>
      <c r="I249" s="190"/>
      <c r="J249" s="191">
        <f>ROUND(I249*H249,2)</f>
        <v>0</v>
      </c>
      <c r="K249" s="187" t="s">
        <v>147</v>
      </c>
      <c r="L249" s="39"/>
      <c r="M249" s="192" t="s">
        <v>26</v>
      </c>
      <c r="N249" s="193" t="s">
        <v>49</v>
      </c>
      <c r="O249" s="64"/>
      <c r="P249" s="194">
        <f>O249*H249</f>
        <v>0</v>
      </c>
      <c r="Q249" s="194">
        <v>0</v>
      </c>
      <c r="R249" s="194">
        <f>Q249*H249</f>
        <v>0</v>
      </c>
      <c r="S249" s="194">
        <v>0.0815</v>
      </c>
      <c r="T249" s="195">
        <f>S249*H249</f>
        <v>0.12225</v>
      </c>
      <c r="U249" s="34"/>
      <c r="V249" s="34"/>
      <c r="W249" s="34"/>
      <c r="X249" s="34"/>
      <c r="Y249" s="34"/>
      <c r="Z249" s="34"/>
      <c r="AA249" s="34"/>
      <c r="AB249" s="34"/>
      <c r="AC249" s="34"/>
      <c r="AD249" s="34"/>
      <c r="AE249" s="34"/>
      <c r="AR249" s="196" t="s">
        <v>228</v>
      </c>
      <c r="AT249" s="196" t="s">
        <v>143</v>
      </c>
      <c r="AU249" s="196" t="s">
        <v>87</v>
      </c>
      <c r="AY249" s="17" t="s">
        <v>138</v>
      </c>
      <c r="BE249" s="197">
        <f>IF(N249="základní",J249,0)</f>
        <v>0</v>
      </c>
      <c r="BF249" s="197">
        <f>IF(N249="snížená",J249,0)</f>
        <v>0</v>
      </c>
      <c r="BG249" s="197">
        <f>IF(N249="zákl. přenesená",J249,0)</f>
        <v>0</v>
      </c>
      <c r="BH249" s="197">
        <f>IF(N249="sníž. přenesená",J249,0)</f>
        <v>0</v>
      </c>
      <c r="BI249" s="197">
        <f>IF(N249="nulová",J249,0)</f>
        <v>0</v>
      </c>
      <c r="BJ249" s="17" t="s">
        <v>83</v>
      </c>
      <c r="BK249" s="197">
        <f>ROUND(I249*H249,2)</f>
        <v>0</v>
      </c>
      <c r="BL249" s="17" t="s">
        <v>228</v>
      </c>
      <c r="BM249" s="196" t="s">
        <v>398</v>
      </c>
    </row>
    <row r="250" spans="2:51" s="12" customFormat="1" ht="12">
      <c r="B250" s="198"/>
      <c r="C250" s="199"/>
      <c r="D250" s="200" t="s">
        <v>149</v>
      </c>
      <c r="E250" s="201" t="s">
        <v>26</v>
      </c>
      <c r="F250" s="202" t="s">
        <v>155</v>
      </c>
      <c r="G250" s="199"/>
      <c r="H250" s="201" t="s">
        <v>26</v>
      </c>
      <c r="I250" s="203"/>
      <c r="J250" s="199"/>
      <c r="K250" s="199"/>
      <c r="L250" s="204"/>
      <c r="M250" s="205"/>
      <c r="N250" s="206"/>
      <c r="O250" s="206"/>
      <c r="P250" s="206"/>
      <c r="Q250" s="206"/>
      <c r="R250" s="206"/>
      <c r="S250" s="206"/>
      <c r="T250" s="207"/>
      <c r="AT250" s="208" t="s">
        <v>149</v>
      </c>
      <c r="AU250" s="208" t="s">
        <v>87</v>
      </c>
      <c r="AV250" s="12" t="s">
        <v>83</v>
      </c>
      <c r="AW250" s="12" t="s">
        <v>40</v>
      </c>
      <c r="AX250" s="12" t="s">
        <v>78</v>
      </c>
      <c r="AY250" s="208" t="s">
        <v>138</v>
      </c>
    </row>
    <row r="251" spans="2:51" s="13" customFormat="1" ht="12">
      <c r="B251" s="209"/>
      <c r="C251" s="210"/>
      <c r="D251" s="200" t="s">
        <v>149</v>
      </c>
      <c r="E251" s="211" t="s">
        <v>26</v>
      </c>
      <c r="F251" s="212" t="s">
        <v>399</v>
      </c>
      <c r="G251" s="210"/>
      <c r="H251" s="213">
        <v>1.5</v>
      </c>
      <c r="I251" s="214"/>
      <c r="J251" s="210"/>
      <c r="K251" s="210"/>
      <c r="L251" s="215"/>
      <c r="M251" s="216"/>
      <c r="N251" s="217"/>
      <c r="O251" s="217"/>
      <c r="P251" s="217"/>
      <c r="Q251" s="217"/>
      <c r="R251" s="217"/>
      <c r="S251" s="217"/>
      <c r="T251" s="218"/>
      <c r="AT251" s="219" t="s">
        <v>149</v>
      </c>
      <c r="AU251" s="219" t="s">
        <v>87</v>
      </c>
      <c r="AV251" s="13" t="s">
        <v>87</v>
      </c>
      <c r="AW251" s="13" t="s">
        <v>40</v>
      </c>
      <c r="AX251" s="13" t="s">
        <v>83</v>
      </c>
      <c r="AY251" s="219" t="s">
        <v>138</v>
      </c>
    </row>
    <row r="252" spans="2:63" s="11" customFormat="1" ht="22.9" customHeight="1">
      <c r="B252" s="169"/>
      <c r="C252" s="170"/>
      <c r="D252" s="171" t="s">
        <v>77</v>
      </c>
      <c r="E252" s="183" t="s">
        <v>400</v>
      </c>
      <c r="F252" s="183" t="s">
        <v>401</v>
      </c>
      <c r="G252" s="170"/>
      <c r="H252" s="170"/>
      <c r="I252" s="173"/>
      <c r="J252" s="184">
        <f>BK252</f>
        <v>0</v>
      </c>
      <c r="K252" s="170"/>
      <c r="L252" s="175"/>
      <c r="M252" s="176"/>
      <c r="N252" s="177"/>
      <c r="O252" s="177"/>
      <c r="P252" s="178">
        <f>SUM(P253:P259)</f>
        <v>0</v>
      </c>
      <c r="Q252" s="177"/>
      <c r="R252" s="178">
        <f>SUM(R253:R259)</f>
        <v>0.03649128</v>
      </c>
      <c r="S252" s="177"/>
      <c r="T252" s="179">
        <f>SUM(T253:T259)</f>
        <v>0</v>
      </c>
      <c r="AR252" s="180" t="s">
        <v>87</v>
      </c>
      <c r="AT252" s="181" t="s">
        <v>77</v>
      </c>
      <c r="AU252" s="181" t="s">
        <v>83</v>
      </c>
      <c r="AY252" s="180" t="s">
        <v>138</v>
      </c>
      <c r="BK252" s="182">
        <f>SUM(BK253:BK259)</f>
        <v>0</v>
      </c>
    </row>
    <row r="253" spans="1:65" s="1" customFormat="1" ht="21.6" customHeight="1">
      <c r="A253" s="34"/>
      <c r="B253" s="35"/>
      <c r="C253" s="185" t="s">
        <v>402</v>
      </c>
      <c r="D253" s="185" t="s">
        <v>143</v>
      </c>
      <c r="E253" s="186" t="s">
        <v>403</v>
      </c>
      <c r="F253" s="187" t="s">
        <v>404</v>
      </c>
      <c r="G253" s="188" t="s">
        <v>146</v>
      </c>
      <c r="H253" s="189">
        <v>74.472</v>
      </c>
      <c r="I253" s="190"/>
      <c r="J253" s="191">
        <f>ROUND(I253*H253,2)</f>
        <v>0</v>
      </c>
      <c r="K253" s="187" t="s">
        <v>147</v>
      </c>
      <c r="L253" s="39"/>
      <c r="M253" s="192" t="s">
        <v>26</v>
      </c>
      <c r="N253" s="193" t="s">
        <v>49</v>
      </c>
      <c r="O253" s="64"/>
      <c r="P253" s="194">
        <f>O253*H253</f>
        <v>0</v>
      </c>
      <c r="Q253" s="194">
        <v>0.00021</v>
      </c>
      <c r="R253" s="194">
        <f>Q253*H253</f>
        <v>0.01563912</v>
      </c>
      <c r="S253" s="194">
        <v>0</v>
      </c>
      <c r="T253" s="195">
        <f>S253*H253</f>
        <v>0</v>
      </c>
      <c r="U253" s="34"/>
      <c r="V253" s="34"/>
      <c r="W253" s="34"/>
      <c r="X253" s="34"/>
      <c r="Y253" s="34"/>
      <c r="Z253" s="34"/>
      <c r="AA253" s="34"/>
      <c r="AB253" s="34"/>
      <c r="AC253" s="34"/>
      <c r="AD253" s="34"/>
      <c r="AE253" s="34"/>
      <c r="AR253" s="196" t="s">
        <v>228</v>
      </c>
      <c r="AT253" s="196" t="s">
        <v>143</v>
      </c>
      <c r="AU253" s="196" t="s">
        <v>87</v>
      </c>
      <c r="AY253" s="17" t="s">
        <v>138</v>
      </c>
      <c r="BE253" s="197">
        <f>IF(N253="základní",J253,0)</f>
        <v>0</v>
      </c>
      <c r="BF253" s="197">
        <f>IF(N253="snížená",J253,0)</f>
        <v>0</v>
      </c>
      <c r="BG253" s="197">
        <f>IF(N253="zákl. přenesená",J253,0)</f>
        <v>0</v>
      </c>
      <c r="BH253" s="197">
        <f>IF(N253="sníž. přenesená",J253,0)</f>
        <v>0</v>
      </c>
      <c r="BI253" s="197">
        <f>IF(N253="nulová",J253,0)</f>
        <v>0</v>
      </c>
      <c r="BJ253" s="17" t="s">
        <v>83</v>
      </c>
      <c r="BK253" s="197">
        <f>ROUND(I253*H253,2)</f>
        <v>0</v>
      </c>
      <c r="BL253" s="17" t="s">
        <v>228</v>
      </c>
      <c r="BM253" s="196" t="s">
        <v>405</v>
      </c>
    </row>
    <row r="254" spans="2:51" s="12" customFormat="1" ht="12">
      <c r="B254" s="198"/>
      <c r="C254" s="199"/>
      <c r="D254" s="200" t="s">
        <v>149</v>
      </c>
      <c r="E254" s="201" t="s">
        <v>26</v>
      </c>
      <c r="F254" s="202" t="s">
        <v>406</v>
      </c>
      <c r="G254" s="199"/>
      <c r="H254" s="201" t="s">
        <v>26</v>
      </c>
      <c r="I254" s="203"/>
      <c r="J254" s="199"/>
      <c r="K254" s="199"/>
      <c r="L254" s="204"/>
      <c r="M254" s="205"/>
      <c r="N254" s="206"/>
      <c r="O254" s="206"/>
      <c r="P254" s="206"/>
      <c r="Q254" s="206"/>
      <c r="R254" s="206"/>
      <c r="S254" s="206"/>
      <c r="T254" s="207"/>
      <c r="AT254" s="208" t="s">
        <v>149</v>
      </c>
      <c r="AU254" s="208" t="s">
        <v>87</v>
      </c>
      <c r="AV254" s="12" t="s">
        <v>83</v>
      </c>
      <c r="AW254" s="12" t="s">
        <v>40</v>
      </c>
      <c r="AX254" s="12" t="s">
        <v>78</v>
      </c>
      <c r="AY254" s="208" t="s">
        <v>138</v>
      </c>
    </row>
    <row r="255" spans="2:51" s="13" customFormat="1" ht="12">
      <c r="B255" s="209"/>
      <c r="C255" s="210"/>
      <c r="D255" s="200" t="s">
        <v>149</v>
      </c>
      <c r="E255" s="211" t="s">
        <v>26</v>
      </c>
      <c r="F255" s="212" t="s">
        <v>407</v>
      </c>
      <c r="G255" s="210"/>
      <c r="H255" s="213">
        <v>36.66</v>
      </c>
      <c r="I255" s="214"/>
      <c r="J255" s="210"/>
      <c r="K255" s="210"/>
      <c r="L255" s="215"/>
      <c r="M255" s="216"/>
      <c r="N255" s="217"/>
      <c r="O255" s="217"/>
      <c r="P255" s="217"/>
      <c r="Q255" s="217"/>
      <c r="R255" s="217"/>
      <c r="S255" s="217"/>
      <c r="T255" s="218"/>
      <c r="AT255" s="219" t="s">
        <v>149</v>
      </c>
      <c r="AU255" s="219" t="s">
        <v>87</v>
      </c>
      <c r="AV255" s="13" t="s">
        <v>87</v>
      </c>
      <c r="AW255" s="13" t="s">
        <v>40</v>
      </c>
      <c r="AX255" s="13" t="s">
        <v>78</v>
      </c>
      <c r="AY255" s="219" t="s">
        <v>138</v>
      </c>
    </row>
    <row r="256" spans="2:51" s="12" customFormat="1" ht="12">
      <c r="B256" s="198"/>
      <c r="C256" s="199"/>
      <c r="D256" s="200" t="s">
        <v>149</v>
      </c>
      <c r="E256" s="201" t="s">
        <v>26</v>
      </c>
      <c r="F256" s="202" t="s">
        <v>157</v>
      </c>
      <c r="G256" s="199"/>
      <c r="H256" s="201" t="s">
        <v>26</v>
      </c>
      <c r="I256" s="203"/>
      <c r="J256" s="199"/>
      <c r="K256" s="199"/>
      <c r="L256" s="204"/>
      <c r="M256" s="205"/>
      <c r="N256" s="206"/>
      <c r="O256" s="206"/>
      <c r="P256" s="206"/>
      <c r="Q256" s="206"/>
      <c r="R256" s="206"/>
      <c r="S256" s="206"/>
      <c r="T256" s="207"/>
      <c r="AT256" s="208" t="s">
        <v>149</v>
      </c>
      <c r="AU256" s="208" t="s">
        <v>87</v>
      </c>
      <c r="AV256" s="12" t="s">
        <v>83</v>
      </c>
      <c r="AW256" s="12" t="s">
        <v>40</v>
      </c>
      <c r="AX256" s="12" t="s">
        <v>78</v>
      </c>
      <c r="AY256" s="208" t="s">
        <v>138</v>
      </c>
    </row>
    <row r="257" spans="2:51" s="13" customFormat="1" ht="12">
      <c r="B257" s="209"/>
      <c r="C257" s="210"/>
      <c r="D257" s="200" t="s">
        <v>149</v>
      </c>
      <c r="E257" s="211" t="s">
        <v>26</v>
      </c>
      <c r="F257" s="212" t="s">
        <v>408</v>
      </c>
      <c r="G257" s="210"/>
      <c r="H257" s="213">
        <v>37.812</v>
      </c>
      <c r="I257" s="214"/>
      <c r="J257" s="210"/>
      <c r="K257" s="210"/>
      <c r="L257" s="215"/>
      <c r="M257" s="216"/>
      <c r="N257" s="217"/>
      <c r="O257" s="217"/>
      <c r="P257" s="217"/>
      <c r="Q257" s="217"/>
      <c r="R257" s="217"/>
      <c r="S257" s="217"/>
      <c r="T257" s="218"/>
      <c r="AT257" s="219" t="s">
        <v>149</v>
      </c>
      <c r="AU257" s="219" t="s">
        <v>87</v>
      </c>
      <c r="AV257" s="13" t="s">
        <v>87</v>
      </c>
      <c r="AW257" s="13" t="s">
        <v>40</v>
      </c>
      <c r="AX257" s="13" t="s">
        <v>78</v>
      </c>
      <c r="AY257" s="219" t="s">
        <v>138</v>
      </c>
    </row>
    <row r="258" spans="2:51" s="14" customFormat="1" ht="12">
      <c r="B258" s="220"/>
      <c r="C258" s="221"/>
      <c r="D258" s="200" t="s">
        <v>149</v>
      </c>
      <c r="E258" s="222" t="s">
        <v>26</v>
      </c>
      <c r="F258" s="223" t="s">
        <v>159</v>
      </c>
      <c r="G258" s="221"/>
      <c r="H258" s="224">
        <v>74.472</v>
      </c>
      <c r="I258" s="225"/>
      <c r="J258" s="221"/>
      <c r="K258" s="221"/>
      <c r="L258" s="226"/>
      <c r="M258" s="227"/>
      <c r="N258" s="228"/>
      <c r="O258" s="228"/>
      <c r="P258" s="228"/>
      <c r="Q258" s="228"/>
      <c r="R258" s="228"/>
      <c r="S258" s="228"/>
      <c r="T258" s="229"/>
      <c r="AT258" s="230" t="s">
        <v>149</v>
      </c>
      <c r="AU258" s="230" t="s">
        <v>87</v>
      </c>
      <c r="AV258" s="14" t="s">
        <v>93</v>
      </c>
      <c r="AW258" s="14" t="s">
        <v>40</v>
      </c>
      <c r="AX258" s="14" t="s">
        <v>83</v>
      </c>
      <c r="AY258" s="230" t="s">
        <v>138</v>
      </c>
    </row>
    <row r="259" spans="1:65" s="1" customFormat="1" ht="21.6" customHeight="1">
      <c r="A259" s="34"/>
      <c r="B259" s="35"/>
      <c r="C259" s="185" t="s">
        <v>409</v>
      </c>
      <c r="D259" s="185" t="s">
        <v>143</v>
      </c>
      <c r="E259" s="186" t="s">
        <v>410</v>
      </c>
      <c r="F259" s="187" t="s">
        <v>411</v>
      </c>
      <c r="G259" s="188" t="s">
        <v>146</v>
      </c>
      <c r="H259" s="189">
        <v>74.472</v>
      </c>
      <c r="I259" s="190"/>
      <c r="J259" s="191">
        <f>ROUND(I259*H259,2)</f>
        <v>0</v>
      </c>
      <c r="K259" s="187" t="s">
        <v>147</v>
      </c>
      <c r="L259" s="39"/>
      <c r="M259" s="242" t="s">
        <v>26</v>
      </c>
      <c r="N259" s="243" t="s">
        <v>49</v>
      </c>
      <c r="O259" s="244"/>
      <c r="P259" s="245">
        <f>O259*H259</f>
        <v>0</v>
      </c>
      <c r="Q259" s="245">
        <v>0.00028</v>
      </c>
      <c r="R259" s="245">
        <f>Q259*H259</f>
        <v>0.020852159999999998</v>
      </c>
      <c r="S259" s="245">
        <v>0</v>
      </c>
      <c r="T259" s="246">
        <f>S259*H259</f>
        <v>0</v>
      </c>
      <c r="U259" s="34"/>
      <c r="V259" s="34"/>
      <c r="W259" s="34"/>
      <c r="X259" s="34"/>
      <c r="Y259" s="34"/>
      <c r="Z259" s="34"/>
      <c r="AA259" s="34"/>
      <c r="AB259" s="34"/>
      <c r="AC259" s="34"/>
      <c r="AD259" s="34"/>
      <c r="AE259" s="34"/>
      <c r="AR259" s="196" t="s">
        <v>228</v>
      </c>
      <c r="AT259" s="196" t="s">
        <v>143</v>
      </c>
      <c r="AU259" s="196" t="s">
        <v>87</v>
      </c>
      <c r="AY259" s="17" t="s">
        <v>138</v>
      </c>
      <c r="BE259" s="197">
        <f>IF(N259="základní",J259,0)</f>
        <v>0</v>
      </c>
      <c r="BF259" s="197">
        <f>IF(N259="snížená",J259,0)</f>
        <v>0</v>
      </c>
      <c r="BG259" s="197">
        <f>IF(N259="zákl. přenesená",J259,0)</f>
        <v>0</v>
      </c>
      <c r="BH259" s="197">
        <f>IF(N259="sníž. přenesená",J259,0)</f>
        <v>0</v>
      </c>
      <c r="BI259" s="197">
        <f>IF(N259="nulová",J259,0)</f>
        <v>0</v>
      </c>
      <c r="BJ259" s="17" t="s">
        <v>83</v>
      </c>
      <c r="BK259" s="197">
        <f>ROUND(I259*H259,2)</f>
        <v>0</v>
      </c>
      <c r="BL259" s="17" t="s">
        <v>228</v>
      </c>
      <c r="BM259" s="196" t="s">
        <v>412</v>
      </c>
    </row>
    <row r="260" spans="1:31" s="1" customFormat="1" ht="6.95" customHeight="1">
      <c r="A260" s="34"/>
      <c r="B260" s="47"/>
      <c r="C260" s="48"/>
      <c r="D260" s="48"/>
      <c r="E260" s="48"/>
      <c r="F260" s="48"/>
      <c r="G260" s="48"/>
      <c r="H260" s="48"/>
      <c r="I260" s="135"/>
      <c r="J260" s="48"/>
      <c r="K260" s="48"/>
      <c r="L260" s="39"/>
      <c r="M260" s="34"/>
      <c r="O260" s="34"/>
      <c r="P260" s="34"/>
      <c r="Q260" s="34"/>
      <c r="R260" s="34"/>
      <c r="S260" s="34"/>
      <c r="T260" s="34"/>
      <c r="U260" s="34"/>
      <c r="V260" s="34"/>
      <c r="W260" s="34"/>
      <c r="X260" s="34"/>
      <c r="Y260" s="34"/>
      <c r="Z260" s="34"/>
      <c r="AA260" s="34"/>
      <c r="AB260" s="34"/>
      <c r="AC260" s="34"/>
      <c r="AD260" s="34"/>
      <c r="AE260" s="34"/>
    </row>
  </sheetData>
  <sheetProtection sheet="1" objects="1" scenarios="1" formatColumns="0" formatRows="0" autoFilter="0"/>
  <autoFilter ref="C94:K259"/>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43.421875" style="0" customWidth="1"/>
    <col min="7" max="7" width="6.00390625" style="0" customWidth="1"/>
    <col min="8" max="8" width="9.8515625" style="0" customWidth="1"/>
    <col min="9" max="9" width="17.28125" style="100"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44"/>
      <c r="M2" s="344"/>
      <c r="N2" s="344"/>
      <c r="O2" s="344"/>
      <c r="P2" s="344"/>
      <c r="Q2" s="344"/>
      <c r="R2" s="344"/>
      <c r="S2" s="344"/>
      <c r="T2" s="344"/>
      <c r="U2" s="344"/>
      <c r="V2" s="344"/>
      <c r="AT2" s="17" t="s">
        <v>89</v>
      </c>
    </row>
    <row r="3" spans="2:46" ht="6.95" customHeight="1">
      <c r="B3" s="101"/>
      <c r="C3" s="102"/>
      <c r="D3" s="102"/>
      <c r="E3" s="102"/>
      <c r="F3" s="102"/>
      <c r="G3" s="102"/>
      <c r="H3" s="102"/>
      <c r="I3" s="103"/>
      <c r="J3" s="102"/>
      <c r="K3" s="102"/>
      <c r="L3" s="20"/>
      <c r="AT3" s="17" t="s">
        <v>87</v>
      </c>
    </row>
    <row r="4" spans="2:46" ht="24.95" customHeight="1">
      <c r="B4" s="20"/>
      <c r="D4" s="104" t="s">
        <v>99</v>
      </c>
      <c r="L4" s="20"/>
      <c r="M4" s="105" t="s">
        <v>17</v>
      </c>
      <c r="AT4" s="17" t="s">
        <v>11</v>
      </c>
    </row>
    <row r="5" spans="2:12" ht="6.95" customHeight="1">
      <c r="B5" s="20"/>
      <c r="L5" s="20"/>
    </row>
    <row r="6" spans="2:12" ht="12" customHeight="1">
      <c r="B6" s="20"/>
      <c r="D6" s="106" t="s">
        <v>23</v>
      </c>
      <c r="L6" s="20"/>
    </row>
    <row r="7" spans="2:12" ht="24" customHeight="1">
      <c r="B7" s="20"/>
      <c r="E7" s="371" t="str">
        <f>'Rekapitulace stavby'!K6</f>
        <v>VÝKAZ VÝMĚR- Vytvoření infrastruktury pro Centrum e-learningu</v>
      </c>
      <c r="F7" s="372"/>
      <c r="G7" s="372"/>
      <c r="H7" s="372"/>
      <c r="L7" s="20"/>
    </row>
    <row r="8" spans="1:31" s="1" customFormat="1" ht="12" customHeight="1">
      <c r="A8" s="34"/>
      <c r="B8" s="39"/>
      <c r="C8" s="34"/>
      <c r="D8" s="106" t="s">
        <v>100</v>
      </c>
      <c r="E8" s="34"/>
      <c r="F8" s="34"/>
      <c r="G8" s="34"/>
      <c r="H8" s="34"/>
      <c r="I8" s="107"/>
      <c r="J8" s="34"/>
      <c r="K8" s="34"/>
      <c r="L8" s="108"/>
      <c r="S8" s="34"/>
      <c r="T8" s="34"/>
      <c r="U8" s="34"/>
      <c r="V8" s="34"/>
      <c r="W8" s="34"/>
      <c r="X8" s="34"/>
      <c r="Y8" s="34"/>
      <c r="Z8" s="34"/>
      <c r="AA8" s="34"/>
      <c r="AB8" s="34"/>
      <c r="AC8" s="34"/>
      <c r="AD8" s="34"/>
      <c r="AE8" s="34"/>
    </row>
    <row r="9" spans="1:31" s="1" customFormat="1" ht="14.45" customHeight="1">
      <c r="A9" s="34"/>
      <c r="B9" s="39"/>
      <c r="C9" s="34"/>
      <c r="D9" s="34"/>
      <c r="E9" s="373" t="s">
        <v>413</v>
      </c>
      <c r="F9" s="374"/>
      <c r="G9" s="374"/>
      <c r="H9" s="374"/>
      <c r="I9" s="107"/>
      <c r="J9" s="34"/>
      <c r="K9" s="34"/>
      <c r="L9" s="108"/>
      <c r="S9" s="34"/>
      <c r="T9" s="34"/>
      <c r="U9" s="34"/>
      <c r="V9" s="34"/>
      <c r="W9" s="34"/>
      <c r="X9" s="34"/>
      <c r="Y9" s="34"/>
      <c r="Z9" s="34"/>
      <c r="AA9" s="34"/>
      <c r="AB9" s="34"/>
      <c r="AC9" s="34"/>
      <c r="AD9" s="34"/>
      <c r="AE9" s="34"/>
    </row>
    <row r="10" spans="1:31" s="1" customFormat="1" ht="12">
      <c r="A10" s="34"/>
      <c r="B10" s="39"/>
      <c r="C10" s="34"/>
      <c r="D10" s="34"/>
      <c r="E10" s="34"/>
      <c r="F10" s="34"/>
      <c r="G10" s="34"/>
      <c r="H10" s="34"/>
      <c r="I10" s="107"/>
      <c r="J10" s="34"/>
      <c r="K10" s="34"/>
      <c r="L10" s="108"/>
      <c r="S10" s="34"/>
      <c r="T10" s="34"/>
      <c r="U10" s="34"/>
      <c r="V10" s="34"/>
      <c r="W10" s="34"/>
      <c r="X10" s="34"/>
      <c r="Y10" s="34"/>
      <c r="Z10" s="34"/>
      <c r="AA10" s="34"/>
      <c r="AB10" s="34"/>
      <c r="AC10" s="34"/>
      <c r="AD10" s="34"/>
      <c r="AE10" s="34"/>
    </row>
    <row r="11" spans="1:31" s="1" customFormat="1" ht="12" customHeight="1">
      <c r="A11" s="34"/>
      <c r="B11" s="39"/>
      <c r="C11" s="34"/>
      <c r="D11" s="106" t="s">
        <v>25</v>
      </c>
      <c r="E11" s="34"/>
      <c r="F11" s="109" t="s">
        <v>26</v>
      </c>
      <c r="G11" s="34"/>
      <c r="H11" s="34"/>
      <c r="I11" s="110" t="s">
        <v>27</v>
      </c>
      <c r="J11" s="109" t="s">
        <v>26</v>
      </c>
      <c r="K11" s="34"/>
      <c r="L11" s="108"/>
      <c r="S11" s="34"/>
      <c r="T11" s="34"/>
      <c r="U11" s="34"/>
      <c r="V11" s="34"/>
      <c r="W11" s="34"/>
      <c r="X11" s="34"/>
      <c r="Y11" s="34"/>
      <c r="Z11" s="34"/>
      <c r="AA11" s="34"/>
      <c r="AB11" s="34"/>
      <c r="AC11" s="34"/>
      <c r="AD11" s="34"/>
      <c r="AE11" s="34"/>
    </row>
    <row r="12" spans="1:31" s="1" customFormat="1" ht="12" customHeight="1">
      <c r="A12" s="34"/>
      <c r="B12" s="39"/>
      <c r="C12" s="34"/>
      <c r="D12" s="106" t="s">
        <v>28</v>
      </c>
      <c r="E12" s="34"/>
      <c r="F12" s="109" t="s">
        <v>29</v>
      </c>
      <c r="G12" s="34"/>
      <c r="H12" s="34"/>
      <c r="I12" s="110" t="s">
        <v>30</v>
      </c>
      <c r="J12" s="111" t="str">
        <f>'Rekapitulace stavby'!AN8</f>
        <v>14. 1. 2019</v>
      </c>
      <c r="K12" s="34"/>
      <c r="L12" s="108"/>
      <c r="S12" s="34"/>
      <c r="T12" s="34"/>
      <c r="U12" s="34"/>
      <c r="V12" s="34"/>
      <c r="W12" s="34"/>
      <c r="X12" s="34"/>
      <c r="Y12" s="34"/>
      <c r="Z12" s="34"/>
      <c r="AA12" s="34"/>
      <c r="AB12" s="34"/>
      <c r="AC12" s="34"/>
      <c r="AD12" s="34"/>
      <c r="AE12" s="34"/>
    </row>
    <row r="13" spans="1:31" s="1" customFormat="1" ht="10.9" customHeight="1">
      <c r="A13" s="34"/>
      <c r="B13" s="39"/>
      <c r="C13" s="34"/>
      <c r="D13" s="34"/>
      <c r="E13" s="34"/>
      <c r="F13" s="34"/>
      <c r="G13" s="34"/>
      <c r="H13" s="34"/>
      <c r="I13" s="107"/>
      <c r="J13" s="34"/>
      <c r="K13" s="34"/>
      <c r="L13" s="108"/>
      <c r="S13" s="34"/>
      <c r="T13" s="34"/>
      <c r="U13" s="34"/>
      <c r="V13" s="34"/>
      <c r="W13" s="34"/>
      <c r="X13" s="34"/>
      <c r="Y13" s="34"/>
      <c r="Z13" s="34"/>
      <c r="AA13" s="34"/>
      <c r="AB13" s="34"/>
      <c r="AC13" s="34"/>
      <c r="AD13" s="34"/>
      <c r="AE13" s="34"/>
    </row>
    <row r="14" spans="1:31" s="1" customFormat="1" ht="12" customHeight="1">
      <c r="A14" s="34"/>
      <c r="B14" s="39"/>
      <c r="C14" s="34"/>
      <c r="D14" s="106" t="s">
        <v>32</v>
      </c>
      <c r="E14" s="34"/>
      <c r="F14" s="34"/>
      <c r="G14" s="34"/>
      <c r="H14" s="34"/>
      <c r="I14" s="110" t="s">
        <v>33</v>
      </c>
      <c r="J14" s="109" t="s">
        <v>26</v>
      </c>
      <c r="K14" s="34"/>
      <c r="L14" s="108"/>
      <c r="S14" s="34"/>
      <c r="T14" s="34"/>
      <c r="U14" s="34"/>
      <c r="V14" s="34"/>
      <c r="W14" s="34"/>
      <c r="X14" s="34"/>
      <c r="Y14" s="34"/>
      <c r="Z14" s="34"/>
      <c r="AA14" s="34"/>
      <c r="AB14" s="34"/>
      <c r="AC14" s="34"/>
      <c r="AD14" s="34"/>
      <c r="AE14" s="34"/>
    </row>
    <row r="15" spans="1:31" s="1" customFormat="1" ht="18" customHeight="1">
      <c r="A15" s="34"/>
      <c r="B15" s="39"/>
      <c r="C15" s="34"/>
      <c r="D15" s="34"/>
      <c r="E15" s="109" t="s">
        <v>34</v>
      </c>
      <c r="F15" s="34"/>
      <c r="G15" s="34"/>
      <c r="H15" s="34"/>
      <c r="I15" s="110" t="s">
        <v>35</v>
      </c>
      <c r="J15" s="109" t="s">
        <v>26</v>
      </c>
      <c r="K15" s="34"/>
      <c r="L15" s="108"/>
      <c r="S15" s="34"/>
      <c r="T15" s="34"/>
      <c r="U15" s="34"/>
      <c r="V15" s="34"/>
      <c r="W15" s="34"/>
      <c r="X15" s="34"/>
      <c r="Y15" s="34"/>
      <c r="Z15" s="34"/>
      <c r="AA15" s="34"/>
      <c r="AB15" s="34"/>
      <c r="AC15" s="34"/>
      <c r="AD15" s="34"/>
      <c r="AE15" s="34"/>
    </row>
    <row r="16" spans="1:31" s="1" customFormat="1" ht="6.95" customHeight="1">
      <c r="A16" s="34"/>
      <c r="B16" s="39"/>
      <c r="C16" s="34"/>
      <c r="D16" s="34"/>
      <c r="E16" s="34"/>
      <c r="F16" s="34"/>
      <c r="G16" s="34"/>
      <c r="H16" s="34"/>
      <c r="I16" s="107"/>
      <c r="J16" s="34"/>
      <c r="K16" s="34"/>
      <c r="L16" s="108"/>
      <c r="S16" s="34"/>
      <c r="T16" s="34"/>
      <c r="U16" s="34"/>
      <c r="V16" s="34"/>
      <c r="W16" s="34"/>
      <c r="X16" s="34"/>
      <c r="Y16" s="34"/>
      <c r="Z16" s="34"/>
      <c r="AA16" s="34"/>
      <c r="AB16" s="34"/>
      <c r="AC16" s="34"/>
      <c r="AD16" s="34"/>
      <c r="AE16" s="34"/>
    </row>
    <row r="17" spans="1:31" s="1" customFormat="1" ht="12" customHeight="1">
      <c r="A17" s="34"/>
      <c r="B17" s="39"/>
      <c r="C17" s="34"/>
      <c r="D17" s="106" t="s">
        <v>36</v>
      </c>
      <c r="E17" s="34"/>
      <c r="F17" s="34"/>
      <c r="G17" s="34"/>
      <c r="H17" s="34"/>
      <c r="I17" s="110" t="s">
        <v>33</v>
      </c>
      <c r="J17" s="30" t="str">
        <f>'Rekapitulace stavby'!AN13</f>
        <v>Vyplň údaj</v>
      </c>
      <c r="K17" s="34"/>
      <c r="L17" s="108"/>
      <c r="S17" s="34"/>
      <c r="T17" s="34"/>
      <c r="U17" s="34"/>
      <c r="V17" s="34"/>
      <c r="W17" s="34"/>
      <c r="X17" s="34"/>
      <c r="Y17" s="34"/>
      <c r="Z17" s="34"/>
      <c r="AA17" s="34"/>
      <c r="AB17" s="34"/>
      <c r="AC17" s="34"/>
      <c r="AD17" s="34"/>
      <c r="AE17" s="34"/>
    </row>
    <row r="18" spans="1:31" s="1" customFormat="1" ht="18" customHeight="1">
      <c r="A18" s="34"/>
      <c r="B18" s="39"/>
      <c r="C18" s="34"/>
      <c r="D18" s="34"/>
      <c r="E18" s="375" t="str">
        <f>'Rekapitulace stavby'!E14</f>
        <v>Vyplň údaj</v>
      </c>
      <c r="F18" s="376"/>
      <c r="G18" s="376"/>
      <c r="H18" s="376"/>
      <c r="I18" s="110" t="s">
        <v>35</v>
      </c>
      <c r="J18" s="30" t="str">
        <f>'Rekapitulace stavby'!AN14</f>
        <v>Vyplň údaj</v>
      </c>
      <c r="K18" s="34"/>
      <c r="L18" s="108"/>
      <c r="S18" s="34"/>
      <c r="T18" s="34"/>
      <c r="U18" s="34"/>
      <c r="V18" s="34"/>
      <c r="W18" s="34"/>
      <c r="X18" s="34"/>
      <c r="Y18" s="34"/>
      <c r="Z18" s="34"/>
      <c r="AA18" s="34"/>
      <c r="AB18" s="34"/>
      <c r="AC18" s="34"/>
      <c r="AD18" s="34"/>
      <c r="AE18" s="34"/>
    </row>
    <row r="19" spans="1:31" s="1" customFormat="1" ht="6.95" customHeight="1">
      <c r="A19" s="34"/>
      <c r="B19" s="39"/>
      <c r="C19" s="34"/>
      <c r="D19" s="34"/>
      <c r="E19" s="34"/>
      <c r="F19" s="34"/>
      <c r="G19" s="34"/>
      <c r="H19" s="34"/>
      <c r="I19" s="107"/>
      <c r="J19" s="34"/>
      <c r="K19" s="34"/>
      <c r="L19" s="108"/>
      <c r="S19" s="34"/>
      <c r="T19" s="34"/>
      <c r="U19" s="34"/>
      <c r="V19" s="34"/>
      <c r="W19" s="34"/>
      <c r="X19" s="34"/>
      <c r="Y19" s="34"/>
      <c r="Z19" s="34"/>
      <c r="AA19" s="34"/>
      <c r="AB19" s="34"/>
      <c r="AC19" s="34"/>
      <c r="AD19" s="34"/>
      <c r="AE19" s="34"/>
    </row>
    <row r="20" spans="1:31" s="1" customFormat="1" ht="12" customHeight="1">
      <c r="A20" s="34"/>
      <c r="B20" s="39"/>
      <c r="C20" s="34"/>
      <c r="D20" s="106" t="s">
        <v>38</v>
      </c>
      <c r="E20" s="34"/>
      <c r="F20" s="34"/>
      <c r="G20" s="34"/>
      <c r="H20" s="34"/>
      <c r="I20" s="110" t="s">
        <v>33</v>
      </c>
      <c r="J20" s="109" t="s">
        <v>26</v>
      </c>
      <c r="K20" s="34"/>
      <c r="L20" s="108"/>
      <c r="S20" s="34"/>
      <c r="T20" s="34"/>
      <c r="U20" s="34"/>
      <c r="V20" s="34"/>
      <c r="W20" s="34"/>
      <c r="X20" s="34"/>
      <c r="Y20" s="34"/>
      <c r="Z20" s="34"/>
      <c r="AA20" s="34"/>
      <c r="AB20" s="34"/>
      <c r="AC20" s="34"/>
      <c r="AD20" s="34"/>
      <c r="AE20" s="34"/>
    </row>
    <row r="21" spans="1:31" s="1" customFormat="1" ht="18" customHeight="1">
      <c r="A21" s="34"/>
      <c r="B21" s="39"/>
      <c r="C21" s="34"/>
      <c r="D21" s="34"/>
      <c r="E21" s="109" t="s">
        <v>39</v>
      </c>
      <c r="F21" s="34"/>
      <c r="G21" s="34"/>
      <c r="H21" s="34"/>
      <c r="I21" s="110" t="s">
        <v>35</v>
      </c>
      <c r="J21" s="109" t="s">
        <v>26</v>
      </c>
      <c r="K21" s="34"/>
      <c r="L21" s="108"/>
      <c r="S21" s="34"/>
      <c r="T21" s="34"/>
      <c r="U21" s="34"/>
      <c r="V21" s="34"/>
      <c r="W21" s="34"/>
      <c r="X21" s="34"/>
      <c r="Y21" s="34"/>
      <c r="Z21" s="34"/>
      <c r="AA21" s="34"/>
      <c r="AB21" s="34"/>
      <c r="AC21" s="34"/>
      <c r="AD21" s="34"/>
      <c r="AE21" s="34"/>
    </row>
    <row r="22" spans="1:31" s="1" customFormat="1" ht="6.95" customHeight="1">
      <c r="A22" s="34"/>
      <c r="B22" s="39"/>
      <c r="C22" s="34"/>
      <c r="D22" s="34"/>
      <c r="E22" s="34"/>
      <c r="F22" s="34"/>
      <c r="G22" s="34"/>
      <c r="H22" s="34"/>
      <c r="I22" s="107"/>
      <c r="J22" s="34"/>
      <c r="K22" s="34"/>
      <c r="L22" s="108"/>
      <c r="S22" s="34"/>
      <c r="T22" s="34"/>
      <c r="U22" s="34"/>
      <c r="V22" s="34"/>
      <c r="W22" s="34"/>
      <c r="X22" s="34"/>
      <c r="Y22" s="34"/>
      <c r="Z22" s="34"/>
      <c r="AA22" s="34"/>
      <c r="AB22" s="34"/>
      <c r="AC22" s="34"/>
      <c r="AD22" s="34"/>
      <c r="AE22" s="34"/>
    </row>
    <row r="23" spans="1:31" s="1" customFormat="1" ht="12" customHeight="1">
      <c r="A23" s="34"/>
      <c r="B23" s="39"/>
      <c r="C23" s="34"/>
      <c r="D23" s="106" t="s">
        <v>41</v>
      </c>
      <c r="E23" s="34"/>
      <c r="F23" s="34"/>
      <c r="G23" s="34"/>
      <c r="H23" s="34"/>
      <c r="I23" s="110" t="s">
        <v>33</v>
      </c>
      <c r="J23" s="109" t="str">
        <f>IF('Rekapitulace stavby'!AN19="","",'Rekapitulace stavby'!AN19)</f>
        <v/>
      </c>
      <c r="K23" s="34"/>
      <c r="L23" s="108"/>
      <c r="S23" s="34"/>
      <c r="T23" s="34"/>
      <c r="U23" s="34"/>
      <c r="V23" s="34"/>
      <c r="W23" s="34"/>
      <c r="X23" s="34"/>
      <c r="Y23" s="34"/>
      <c r="Z23" s="34"/>
      <c r="AA23" s="34"/>
      <c r="AB23" s="34"/>
      <c r="AC23" s="34"/>
      <c r="AD23" s="34"/>
      <c r="AE23" s="34"/>
    </row>
    <row r="24" spans="1:31" s="1" customFormat="1" ht="18" customHeight="1">
      <c r="A24" s="34"/>
      <c r="B24" s="39"/>
      <c r="C24" s="34"/>
      <c r="D24" s="34"/>
      <c r="E24" s="109" t="str">
        <f>IF('Rekapitulace stavby'!E20="","",'Rekapitulace stavby'!E20)</f>
        <v xml:space="preserve"> </v>
      </c>
      <c r="F24" s="34"/>
      <c r="G24" s="34"/>
      <c r="H24" s="34"/>
      <c r="I24" s="110" t="s">
        <v>35</v>
      </c>
      <c r="J24" s="109" t="str">
        <f>IF('Rekapitulace stavby'!AN20="","",'Rekapitulace stavby'!AN20)</f>
        <v/>
      </c>
      <c r="K24" s="34"/>
      <c r="L24" s="108"/>
      <c r="S24" s="34"/>
      <c r="T24" s="34"/>
      <c r="U24" s="34"/>
      <c r="V24" s="34"/>
      <c r="W24" s="34"/>
      <c r="X24" s="34"/>
      <c r="Y24" s="34"/>
      <c r="Z24" s="34"/>
      <c r="AA24" s="34"/>
      <c r="AB24" s="34"/>
      <c r="AC24" s="34"/>
      <c r="AD24" s="34"/>
      <c r="AE24" s="34"/>
    </row>
    <row r="25" spans="1:31" s="1" customFormat="1" ht="6.95" customHeight="1">
      <c r="A25" s="34"/>
      <c r="B25" s="39"/>
      <c r="C25" s="34"/>
      <c r="D25" s="34"/>
      <c r="E25" s="34"/>
      <c r="F25" s="34"/>
      <c r="G25" s="34"/>
      <c r="H25" s="34"/>
      <c r="I25" s="107"/>
      <c r="J25" s="34"/>
      <c r="K25" s="34"/>
      <c r="L25" s="108"/>
      <c r="S25" s="34"/>
      <c r="T25" s="34"/>
      <c r="U25" s="34"/>
      <c r="V25" s="34"/>
      <c r="W25" s="34"/>
      <c r="X25" s="34"/>
      <c r="Y25" s="34"/>
      <c r="Z25" s="34"/>
      <c r="AA25" s="34"/>
      <c r="AB25" s="34"/>
      <c r="AC25" s="34"/>
      <c r="AD25" s="34"/>
      <c r="AE25" s="34"/>
    </row>
    <row r="26" spans="1:31" s="1" customFormat="1" ht="12" customHeight="1">
      <c r="A26" s="34"/>
      <c r="B26" s="39"/>
      <c r="C26" s="34"/>
      <c r="D26" s="106" t="s">
        <v>42</v>
      </c>
      <c r="E26" s="34"/>
      <c r="F26" s="34"/>
      <c r="G26" s="34"/>
      <c r="H26" s="34"/>
      <c r="I26" s="107"/>
      <c r="J26" s="34"/>
      <c r="K26" s="34"/>
      <c r="L26" s="108"/>
      <c r="S26" s="34"/>
      <c r="T26" s="34"/>
      <c r="U26" s="34"/>
      <c r="V26" s="34"/>
      <c r="W26" s="34"/>
      <c r="X26" s="34"/>
      <c r="Y26" s="34"/>
      <c r="Z26" s="34"/>
      <c r="AA26" s="34"/>
      <c r="AB26" s="34"/>
      <c r="AC26" s="34"/>
      <c r="AD26" s="34"/>
      <c r="AE26" s="34"/>
    </row>
    <row r="27" spans="1:31" s="7" customFormat="1" ht="14.45" customHeight="1">
      <c r="A27" s="112"/>
      <c r="B27" s="113"/>
      <c r="C27" s="112"/>
      <c r="D27" s="112"/>
      <c r="E27" s="377" t="s">
        <v>26</v>
      </c>
      <c r="F27" s="377"/>
      <c r="G27" s="377"/>
      <c r="H27" s="377"/>
      <c r="I27" s="114"/>
      <c r="J27" s="112"/>
      <c r="K27" s="112"/>
      <c r="L27" s="115"/>
      <c r="S27" s="112"/>
      <c r="T27" s="112"/>
      <c r="U27" s="112"/>
      <c r="V27" s="112"/>
      <c r="W27" s="112"/>
      <c r="X27" s="112"/>
      <c r="Y27" s="112"/>
      <c r="Z27" s="112"/>
      <c r="AA27" s="112"/>
      <c r="AB27" s="112"/>
      <c r="AC27" s="112"/>
      <c r="AD27" s="112"/>
      <c r="AE27" s="112"/>
    </row>
    <row r="28" spans="1:31" s="1" customFormat="1" ht="6.95" customHeight="1">
      <c r="A28" s="34"/>
      <c r="B28" s="39"/>
      <c r="C28" s="34"/>
      <c r="D28" s="34"/>
      <c r="E28" s="34"/>
      <c r="F28" s="34"/>
      <c r="G28" s="34"/>
      <c r="H28" s="34"/>
      <c r="I28" s="107"/>
      <c r="J28" s="34"/>
      <c r="K28" s="34"/>
      <c r="L28" s="108"/>
      <c r="S28" s="34"/>
      <c r="T28" s="34"/>
      <c r="U28" s="34"/>
      <c r="V28" s="34"/>
      <c r="W28" s="34"/>
      <c r="X28" s="34"/>
      <c r="Y28" s="34"/>
      <c r="Z28" s="34"/>
      <c r="AA28" s="34"/>
      <c r="AB28" s="34"/>
      <c r="AC28" s="34"/>
      <c r="AD28" s="34"/>
      <c r="AE28" s="34"/>
    </row>
    <row r="29" spans="1:31" s="1" customFormat="1" ht="6.95" customHeight="1">
      <c r="A29" s="34"/>
      <c r="B29" s="39"/>
      <c r="C29" s="34"/>
      <c r="D29" s="116"/>
      <c r="E29" s="116"/>
      <c r="F29" s="116"/>
      <c r="G29" s="116"/>
      <c r="H29" s="116"/>
      <c r="I29" s="117"/>
      <c r="J29" s="116"/>
      <c r="K29" s="116"/>
      <c r="L29" s="108"/>
      <c r="S29" s="34"/>
      <c r="T29" s="34"/>
      <c r="U29" s="34"/>
      <c r="V29" s="34"/>
      <c r="W29" s="34"/>
      <c r="X29" s="34"/>
      <c r="Y29" s="34"/>
      <c r="Z29" s="34"/>
      <c r="AA29" s="34"/>
      <c r="AB29" s="34"/>
      <c r="AC29" s="34"/>
      <c r="AD29" s="34"/>
      <c r="AE29" s="34"/>
    </row>
    <row r="30" spans="1:31" s="1" customFormat="1" ht="25.35" customHeight="1">
      <c r="A30" s="34"/>
      <c r="B30" s="39"/>
      <c r="C30" s="34"/>
      <c r="D30" s="118" t="s">
        <v>44</v>
      </c>
      <c r="E30" s="34"/>
      <c r="F30" s="34"/>
      <c r="G30" s="34"/>
      <c r="H30" s="34"/>
      <c r="I30" s="107"/>
      <c r="J30" s="119">
        <f>ROUND(J82,2)</f>
        <v>0</v>
      </c>
      <c r="K30" s="34"/>
      <c r="L30" s="108"/>
      <c r="S30" s="34"/>
      <c r="T30" s="34"/>
      <c r="U30" s="34"/>
      <c r="V30" s="34"/>
      <c r="W30" s="34"/>
      <c r="X30" s="34"/>
      <c r="Y30" s="34"/>
      <c r="Z30" s="34"/>
      <c r="AA30" s="34"/>
      <c r="AB30" s="34"/>
      <c r="AC30" s="34"/>
      <c r="AD30" s="34"/>
      <c r="AE30" s="34"/>
    </row>
    <row r="31" spans="1:31" s="1" customFormat="1" ht="6.95" customHeight="1">
      <c r="A31" s="34"/>
      <c r="B31" s="39"/>
      <c r="C31" s="34"/>
      <c r="D31" s="116"/>
      <c r="E31" s="116"/>
      <c r="F31" s="116"/>
      <c r="G31" s="116"/>
      <c r="H31" s="116"/>
      <c r="I31" s="117"/>
      <c r="J31" s="116"/>
      <c r="K31" s="116"/>
      <c r="L31" s="108"/>
      <c r="S31" s="34"/>
      <c r="T31" s="34"/>
      <c r="U31" s="34"/>
      <c r="V31" s="34"/>
      <c r="W31" s="34"/>
      <c r="X31" s="34"/>
      <c r="Y31" s="34"/>
      <c r="Z31" s="34"/>
      <c r="AA31" s="34"/>
      <c r="AB31" s="34"/>
      <c r="AC31" s="34"/>
      <c r="AD31" s="34"/>
      <c r="AE31" s="34"/>
    </row>
    <row r="32" spans="1:31" s="1" customFormat="1" ht="14.45" customHeight="1">
      <c r="A32" s="34"/>
      <c r="B32" s="39"/>
      <c r="C32" s="34"/>
      <c r="D32" s="34"/>
      <c r="E32" s="34"/>
      <c r="F32" s="120" t="s">
        <v>46</v>
      </c>
      <c r="G32" s="34"/>
      <c r="H32" s="34"/>
      <c r="I32" s="121" t="s">
        <v>45</v>
      </c>
      <c r="J32" s="120" t="s">
        <v>47</v>
      </c>
      <c r="K32" s="34"/>
      <c r="L32" s="108"/>
      <c r="S32" s="34"/>
      <c r="T32" s="34"/>
      <c r="U32" s="34"/>
      <c r="V32" s="34"/>
      <c r="W32" s="34"/>
      <c r="X32" s="34"/>
      <c r="Y32" s="34"/>
      <c r="Z32" s="34"/>
      <c r="AA32" s="34"/>
      <c r="AB32" s="34"/>
      <c r="AC32" s="34"/>
      <c r="AD32" s="34"/>
      <c r="AE32" s="34"/>
    </row>
    <row r="33" spans="1:31" s="1" customFormat="1" ht="14.45" customHeight="1">
      <c r="A33" s="34"/>
      <c r="B33" s="39"/>
      <c r="C33" s="34"/>
      <c r="D33" s="122" t="s">
        <v>48</v>
      </c>
      <c r="E33" s="106" t="s">
        <v>49</v>
      </c>
      <c r="F33" s="123">
        <f>ROUND((SUM(BE82:BE105)),2)</f>
        <v>0</v>
      </c>
      <c r="G33" s="34"/>
      <c r="H33" s="34"/>
      <c r="I33" s="124">
        <v>0.21</v>
      </c>
      <c r="J33" s="123">
        <f>ROUND(((SUM(BE82:BE105))*I33),2)</f>
        <v>0</v>
      </c>
      <c r="K33" s="34"/>
      <c r="L33" s="108"/>
      <c r="S33" s="34"/>
      <c r="T33" s="34"/>
      <c r="U33" s="34"/>
      <c r="V33" s="34"/>
      <c r="W33" s="34"/>
      <c r="X33" s="34"/>
      <c r="Y33" s="34"/>
      <c r="Z33" s="34"/>
      <c r="AA33" s="34"/>
      <c r="AB33" s="34"/>
      <c r="AC33" s="34"/>
      <c r="AD33" s="34"/>
      <c r="AE33" s="34"/>
    </row>
    <row r="34" spans="1:31" s="1" customFormat="1" ht="14.45" customHeight="1">
      <c r="A34" s="34"/>
      <c r="B34" s="39"/>
      <c r="C34" s="34"/>
      <c r="D34" s="34"/>
      <c r="E34" s="106" t="s">
        <v>50</v>
      </c>
      <c r="F34" s="123">
        <f>ROUND((SUM(BF82:BF105)),2)</f>
        <v>0</v>
      </c>
      <c r="G34" s="34"/>
      <c r="H34" s="34"/>
      <c r="I34" s="124">
        <v>0.15</v>
      </c>
      <c r="J34" s="123">
        <f>ROUND(((SUM(BF82:BF105))*I34),2)</f>
        <v>0</v>
      </c>
      <c r="K34" s="34"/>
      <c r="L34" s="108"/>
      <c r="S34" s="34"/>
      <c r="T34" s="34"/>
      <c r="U34" s="34"/>
      <c r="V34" s="34"/>
      <c r="W34" s="34"/>
      <c r="X34" s="34"/>
      <c r="Y34" s="34"/>
      <c r="Z34" s="34"/>
      <c r="AA34" s="34"/>
      <c r="AB34" s="34"/>
      <c r="AC34" s="34"/>
      <c r="AD34" s="34"/>
      <c r="AE34" s="34"/>
    </row>
    <row r="35" spans="1:31" s="1" customFormat="1" ht="14.45" customHeight="1" hidden="1">
      <c r="A35" s="34"/>
      <c r="B35" s="39"/>
      <c r="C35" s="34"/>
      <c r="D35" s="34"/>
      <c r="E35" s="106" t="s">
        <v>51</v>
      </c>
      <c r="F35" s="123">
        <f>ROUND((SUM(BG82:BG105)),2)</f>
        <v>0</v>
      </c>
      <c r="G35" s="34"/>
      <c r="H35" s="34"/>
      <c r="I35" s="124">
        <v>0.21</v>
      </c>
      <c r="J35" s="123">
        <f>0</f>
        <v>0</v>
      </c>
      <c r="K35" s="34"/>
      <c r="L35" s="108"/>
      <c r="S35" s="34"/>
      <c r="T35" s="34"/>
      <c r="U35" s="34"/>
      <c r="V35" s="34"/>
      <c r="W35" s="34"/>
      <c r="X35" s="34"/>
      <c r="Y35" s="34"/>
      <c r="Z35" s="34"/>
      <c r="AA35" s="34"/>
      <c r="AB35" s="34"/>
      <c r="AC35" s="34"/>
      <c r="AD35" s="34"/>
      <c r="AE35" s="34"/>
    </row>
    <row r="36" spans="1:31" s="1" customFormat="1" ht="14.45" customHeight="1" hidden="1">
      <c r="A36" s="34"/>
      <c r="B36" s="39"/>
      <c r="C36" s="34"/>
      <c r="D36" s="34"/>
      <c r="E36" s="106" t="s">
        <v>52</v>
      </c>
      <c r="F36" s="123">
        <f>ROUND((SUM(BH82:BH105)),2)</f>
        <v>0</v>
      </c>
      <c r="G36" s="34"/>
      <c r="H36" s="34"/>
      <c r="I36" s="124">
        <v>0.15</v>
      </c>
      <c r="J36" s="123">
        <f>0</f>
        <v>0</v>
      </c>
      <c r="K36" s="34"/>
      <c r="L36" s="108"/>
      <c r="S36" s="34"/>
      <c r="T36" s="34"/>
      <c r="U36" s="34"/>
      <c r="V36" s="34"/>
      <c r="W36" s="34"/>
      <c r="X36" s="34"/>
      <c r="Y36" s="34"/>
      <c r="Z36" s="34"/>
      <c r="AA36" s="34"/>
      <c r="AB36" s="34"/>
      <c r="AC36" s="34"/>
      <c r="AD36" s="34"/>
      <c r="AE36" s="34"/>
    </row>
    <row r="37" spans="1:31" s="1" customFormat="1" ht="14.45" customHeight="1" hidden="1">
      <c r="A37" s="34"/>
      <c r="B37" s="39"/>
      <c r="C37" s="34"/>
      <c r="D37" s="34"/>
      <c r="E37" s="106" t="s">
        <v>53</v>
      </c>
      <c r="F37" s="123">
        <f>ROUND((SUM(BI82:BI105)),2)</f>
        <v>0</v>
      </c>
      <c r="G37" s="34"/>
      <c r="H37" s="34"/>
      <c r="I37" s="124">
        <v>0</v>
      </c>
      <c r="J37" s="123">
        <f>0</f>
        <v>0</v>
      </c>
      <c r="K37" s="34"/>
      <c r="L37" s="108"/>
      <c r="S37" s="34"/>
      <c r="T37" s="34"/>
      <c r="U37" s="34"/>
      <c r="V37" s="34"/>
      <c r="W37" s="34"/>
      <c r="X37" s="34"/>
      <c r="Y37" s="34"/>
      <c r="Z37" s="34"/>
      <c r="AA37" s="34"/>
      <c r="AB37" s="34"/>
      <c r="AC37" s="34"/>
      <c r="AD37" s="34"/>
      <c r="AE37" s="34"/>
    </row>
    <row r="38" spans="1:31" s="1" customFormat="1" ht="6.95" customHeight="1">
      <c r="A38" s="34"/>
      <c r="B38" s="39"/>
      <c r="C38" s="34"/>
      <c r="D38" s="34"/>
      <c r="E38" s="34"/>
      <c r="F38" s="34"/>
      <c r="G38" s="34"/>
      <c r="H38" s="34"/>
      <c r="I38" s="107"/>
      <c r="J38" s="34"/>
      <c r="K38" s="34"/>
      <c r="L38" s="108"/>
      <c r="S38" s="34"/>
      <c r="T38" s="34"/>
      <c r="U38" s="34"/>
      <c r="V38" s="34"/>
      <c r="W38" s="34"/>
      <c r="X38" s="34"/>
      <c r="Y38" s="34"/>
      <c r="Z38" s="34"/>
      <c r="AA38" s="34"/>
      <c r="AB38" s="34"/>
      <c r="AC38" s="34"/>
      <c r="AD38" s="34"/>
      <c r="AE38" s="34"/>
    </row>
    <row r="39" spans="1:31" s="1" customFormat="1" ht="25.35" customHeight="1">
      <c r="A39" s="34"/>
      <c r="B39" s="39"/>
      <c r="C39" s="125"/>
      <c r="D39" s="126" t="s">
        <v>54</v>
      </c>
      <c r="E39" s="127"/>
      <c r="F39" s="127"/>
      <c r="G39" s="128" t="s">
        <v>55</v>
      </c>
      <c r="H39" s="129" t="s">
        <v>56</v>
      </c>
      <c r="I39" s="130"/>
      <c r="J39" s="131">
        <f>SUM(J30:J37)</f>
        <v>0</v>
      </c>
      <c r="K39" s="132"/>
      <c r="L39" s="108"/>
      <c r="S39" s="34"/>
      <c r="T39" s="34"/>
      <c r="U39" s="34"/>
      <c r="V39" s="34"/>
      <c r="W39" s="34"/>
      <c r="X39" s="34"/>
      <c r="Y39" s="34"/>
      <c r="Z39" s="34"/>
      <c r="AA39" s="34"/>
      <c r="AB39" s="34"/>
      <c r="AC39" s="34"/>
      <c r="AD39" s="34"/>
      <c r="AE39" s="34"/>
    </row>
    <row r="40" spans="1:31" s="1" customFormat="1" ht="14.45" customHeight="1">
      <c r="A40" s="34"/>
      <c r="B40" s="133"/>
      <c r="C40" s="134"/>
      <c r="D40" s="134"/>
      <c r="E40" s="134"/>
      <c r="F40" s="134"/>
      <c r="G40" s="134"/>
      <c r="H40" s="134"/>
      <c r="I40" s="135"/>
      <c r="J40" s="134"/>
      <c r="K40" s="134"/>
      <c r="L40" s="108"/>
      <c r="S40" s="34"/>
      <c r="T40" s="34"/>
      <c r="U40" s="34"/>
      <c r="V40" s="34"/>
      <c r="W40" s="34"/>
      <c r="X40" s="34"/>
      <c r="Y40" s="34"/>
      <c r="Z40" s="34"/>
      <c r="AA40" s="34"/>
      <c r="AB40" s="34"/>
      <c r="AC40" s="34"/>
      <c r="AD40" s="34"/>
      <c r="AE40" s="34"/>
    </row>
    <row r="44" spans="1:31" s="1" customFormat="1" ht="6.95" customHeight="1">
      <c r="A44" s="34"/>
      <c r="B44" s="136"/>
      <c r="C44" s="137"/>
      <c r="D44" s="137"/>
      <c r="E44" s="137"/>
      <c r="F44" s="137"/>
      <c r="G44" s="137"/>
      <c r="H44" s="137"/>
      <c r="I44" s="138"/>
      <c r="J44" s="137"/>
      <c r="K44" s="137"/>
      <c r="L44" s="108"/>
      <c r="S44" s="34"/>
      <c r="T44" s="34"/>
      <c r="U44" s="34"/>
      <c r="V44" s="34"/>
      <c r="W44" s="34"/>
      <c r="X44" s="34"/>
      <c r="Y44" s="34"/>
      <c r="Z44" s="34"/>
      <c r="AA44" s="34"/>
      <c r="AB44" s="34"/>
      <c r="AC44" s="34"/>
      <c r="AD44" s="34"/>
      <c r="AE44" s="34"/>
    </row>
    <row r="45" spans="1:31" s="1" customFormat="1" ht="24.95" customHeight="1">
      <c r="A45" s="34"/>
      <c r="B45" s="35"/>
      <c r="C45" s="23" t="s">
        <v>103</v>
      </c>
      <c r="D45" s="36"/>
      <c r="E45" s="36"/>
      <c r="F45" s="36"/>
      <c r="G45" s="36"/>
      <c r="H45" s="36"/>
      <c r="I45" s="107"/>
      <c r="J45" s="36"/>
      <c r="K45" s="36"/>
      <c r="L45" s="108"/>
      <c r="S45" s="34"/>
      <c r="T45" s="34"/>
      <c r="U45" s="34"/>
      <c r="V45" s="34"/>
      <c r="W45" s="34"/>
      <c r="X45" s="34"/>
      <c r="Y45" s="34"/>
      <c r="Z45" s="34"/>
      <c r="AA45" s="34"/>
      <c r="AB45" s="34"/>
      <c r="AC45" s="34"/>
      <c r="AD45" s="34"/>
      <c r="AE45" s="34"/>
    </row>
    <row r="46" spans="1:31" s="1" customFormat="1" ht="6.95" customHeight="1">
      <c r="A46" s="34"/>
      <c r="B46" s="35"/>
      <c r="C46" s="36"/>
      <c r="D46" s="36"/>
      <c r="E46" s="36"/>
      <c r="F46" s="36"/>
      <c r="G46" s="36"/>
      <c r="H46" s="36"/>
      <c r="I46" s="107"/>
      <c r="J46" s="36"/>
      <c r="K46" s="36"/>
      <c r="L46" s="108"/>
      <c r="S46" s="34"/>
      <c r="T46" s="34"/>
      <c r="U46" s="34"/>
      <c r="V46" s="34"/>
      <c r="W46" s="34"/>
      <c r="X46" s="34"/>
      <c r="Y46" s="34"/>
      <c r="Z46" s="34"/>
      <c r="AA46" s="34"/>
      <c r="AB46" s="34"/>
      <c r="AC46" s="34"/>
      <c r="AD46" s="34"/>
      <c r="AE46" s="34"/>
    </row>
    <row r="47" spans="1:31" s="1" customFormat="1" ht="12" customHeight="1">
      <c r="A47" s="34"/>
      <c r="B47" s="35"/>
      <c r="C47" s="29" t="s">
        <v>23</v>
      </c>
      <c r="D47" s="36"/>
      <c r="E47" s="36"/>
      <c r="F47" s="36"/>
      <c r="G47" s="36"/>
      <c r="H47" s="36"/>
      <c r="I47" s="107"/>
      <c r="J47" s="36"/>
      <c r="K47" s="36"/>
      <c r="L47" s="108"/>
      <c r="S47" s="34"/>
      <c r="T47" s="34"/>
      <c r="U47" s="34"/>
      <c r="V47" s="34"/>
      <c r="W47" s="34"/>
      <c r="X47" s="34"/>
      <c r="Y47" s="34"/>
      <c r="Z47" s="34"/>
      <c r="AA47" s="34"/>
      <c r="AB47" s="34"/>
      <c r="AC47" s="34"/>
      <c r="AD47" s="34"/>
      <c r="AE47" s="34"/>
    </row>
    <row r="48" spans="1:31" s="1" customFormat="1" ht="24" customHeight="1">
      <c r="A48" s="34"/>
      <c r="B48" s="35"/>
      <c r="C48" s="36"/>
      <c r="D48" s="36"/>
      <c r="E48" s="369" t="str">
        <f>E7</f>
        <v>VÝKAZ VÝMĚR- Vytvoření infrastruktury pro Centrum e-learningu</v>
      </c>
      <c r="F48" s="370"/>
      <c r="G48" s="370"/>
      <c r="H48" s="370"/>
      <c r="I48" s="107"/>
      <c r="J48" s="36"/>
      <c r="K48" s="36"/>
      <c r="L48" s="108"/>
      <c r="S48" s="34"/>
      <c r="T48" s="34"/>
      <c r="U48" s="34"/>
      <c r="V48" s="34"/>
      <c r="W48" s="34"/>
      <c r="X48" s="34"/>
      <c r="Y48" s="34"/>
      <c r="Z48" s="34"/>
      <c r="AA48" s="34"/>
      <c r="AB48" s="34"/>
      <c r="AC48" s="34"/>
      <c r="AD48" s="34"/>
      <c r="AE48" s="34"/>
    </row>
    <row r="49" spans="1:31" s="1" customFormat="1" ht="12" customHeight="1">
      <c r="A49" s="34"/>
      <c r="B49" s="35"/>
      <c r="C49" s="29" t="s">
        <v>100</v>
      </c>
      <c r="D49" s="36"/>
      <c r="E49" s="36"/>
      <c r="F49" s="36"/>
      <c r="G49" s="36"/>
      <c r="H49" s="36"/>
      <c r="I49" s="107"/>
      <c r="J49" s="36"/>
      <c r="K49" s="36"/>
      <c r="L49" s="108"/>
      <c r="S49" s="34"/>
      <c r="T49" s="34"/>
      <c r="U49" s="34"/>
      <c r="V49" s="34"/>
      <c r="W49" s="34"/>
      <c r="X49" s="34"/>
      <c r="Y49" s="34"/>
      <c r="Z49" s="34"/>
      <c r="AA49" s="34"/>
      <c r="AB49" s="34"/>
      <c r="AC49" s="34"/>
      <c r="AD49" s="34"/>
      <c r="AE49" s="34"/>
    </row>
    <row r="50" spans="1:31" s="1" customFormat="1" ht="14.45" customHeight="1">
      <c r="A50" s="34"/>
      <c r="B50" s="35"/>
      <c r="C50" s="36"/>
      <c r="D50" s="36"/>
      <c r="E50" s="340" t="str">
        <f>E9</f>
        <v>2 - Chlazení</v>
      </c>
      <c r="F50" s="368"/>
      <c r="G50" s="368"/>
      <c r="H50" s="368"/>
      <c r="I50" s="107"/>
      <c r="J50" s="36"/>
      <c r="K50" s="36"/>
      <c r="L50" s="108"/>
      <c r="S50" s="34"/>
      <c r="T50" s="34"/>
      <c r="U50" s="34"/>
      <c r="V50" s="34"/>
      <c r="W50" s="34"/>
      <c r="X50" s="34"/>
      <c r="Y50" s="34"/>
      <c r="Z50" s="34"/>
      <c r="AA50" s="34"/>
      <c r="AB50" s="34"/>
      <c r="AC50" s="34"/>
      <c r="AD50" s="34"/>
      <c r="AE50" s="34"/>
    </row>
    <row r="51" spans="1:31" s="1" customFormat="1" ht="6.95" customHeight="1">
      <c r="A51" s="34"/>
      <c r="B51" s="35"/>
      <c r="C51" s="36"/>
      <c r="D51" s="36"/>
      <c r="E51" s="36"/>
      <c r="F51" s="36"/>
      <c r="G51" s="36"/>
      <c r="H51" s="36"/>
      <c r="I51" s="107"/>
      <c r="J51" s="36"/>
      <c r="K51" s="36"/>
      <c r="L51" s="108"/>
      <c r="S51" s="34"/>
      <c r="T51" s="34"/>
      <c r="U51" s="34"/>
      <c r="V51" s="34"/>
      <c r="W51" s="34"/>
      <c r="X51" s="34"/>
      <c r="Y51" s="34"/>
      <c r="Z51" s="34"/>
      <c r="AA51" s="34"/>
      <c r="AB51" s="34"/>
      <c r="AC51" s="34"/>
      <c r="AD51" s="34"/>
      <c r="AE51" s="34"/>
    </row>
    <row r="52" spans="1:31" s="1" customFormat="1" ht="12" customHeight="1">
      <c r="A52" s="34"/>
      <c r="B52" s="35"/>
      <c r="C52" s="29" t="s">
        <v>28</v>
      </c>
      <c r="D52" s="36"/>
      <c r="E52" s="36"/>
      <c r="F52" s="27" t="str">
        <f>F12</f>
        <v xml:space="preserve"> </v>
      </c>
      <c r="G52" s="36"/>
      <c r="H52" s="36"/>
      <c r="I52" s="110" t="s">
        <v>30</v>
      </c>
      <c r="J52" s="59" t="str">
        <f>IF(J12="","",J12)</f>
        <v>14. 1. 2019</v>
      </c>
      <c r="K52" s="36"/>
      <c r="L52" s="108"/>
      <c r="S52" s="34"/>
      <c r="T52" s="34"/>
      <c r="U52" s="34"/>
      <c r="V52" s="34"/>
      <c r="W52" s="34"/>
      <c r="X52" s="34"/>
      <c r="Y52" s="34"/>
      <c r="Z52" s="34"/>
      <c r="AA52" s="34"/>
      <c r="AB52" s="34"/>
      <c r="AC52" s="34"/>
      <c r="AD52" s="34"/>
      <c r="AE52" s="34"/>
    </row>
    <row r="53" spans="1:31" s="1" customFormat="1" ht="6.95" customHeight="1">
      <c r="A53" s="34"/>
      <c r="B53" s="35"/>
      <c r="C53" s="36"/>
      <c r="D53" s="36"/>
      <c r="E53" s="36"/>
      <c r="F53" s="36"/>
      <c r="G53" s="36"/>
      <c r="H53" s="36"/>
      <c r="I53" s="107"/>
      <c r="J53" s="36"/>
      <c r="K53" s="36"/>
      <c r="L53" s="108"/>
      <c r="S53" s="34"/>
      <c r="T53" s="34"/>
      <c r="U53" s="34"/>
      <c r="V53" s="34"/>
      <c r="W53" s="34"/>
      <c r="X53" s="34"/>
      <c r="Y53" s="34"/>
      <c r="Z53" s="34"/>
      <c r="AA53" s="34"/>
      <c r="AB53" s="34"/>
      <c r="AC53" s="34"/>
      <c r="AD53" s="34"/>
      <c r="AE53" s="34"/>
    </row>
    <row r="54" spans="1:31" s="1" customFormat="1" ht="15.6" customHeight="1">
      <c r="A54" s="34"/>
      <c r="B54" s="35"/>
      <c r="C54" s="29" t="s">
        <v>32</v>
      </c>
      <c r="D54" s="36"/>
      <c r="E54" s="36"/>
      <c r="F54" s="27" t="str">
        <f>E15</f>
        <v>Univerzita Karlova - Ústřední knihovna</v>
      </c>
      <c r="G54" s="36"/>
      <c r="H54" s="36"/>
      <c r="I54" s="110" t="s">
        <v>38</v>
      </c>
      <c r="J54" s="32" t="str">
        <f>E21</f>
        <v>Revitali s.r.o.</v>
      </c>
      <c r="K54" s="36"/>
      <c r="L54" s="108"/>
      <c r="S54" s="34"/>
      <c r="T54" s="34"/>
      <c r="U54" s="34"/>
      <c r="V54" s="34"/>
      <c r="W54" s="34"/>
      <c r="X54" s="34"/>
      <c r="Y54" s="34"/>
      <c r="Z54" s="34"/>
      <c r="AA54" s="34"/>
      <c r="AB54" s="34"/>
      <c r="AC54" s="34"/>
      <c r="AD54" s="34"/>
      <c r="AE54" s="34"/>
    </row>
    <row r="55" spans="1:31" s="1" customFormat="1" ht="15.6" customHeight="1">
      <c r="A55" s="34"/>
      <c r="B55" s="35"/>
      <c r="C55" s="29" t="s">
        <v>36</v>
      </c>
      <c r="D55" s="36"/>
      <c r="E55" s="36"/>
      <c r="F55" s="27" t="str">
        <f>IF(E18="","",E18)</f>
        <v>Vyplň údaj</v>
      </c>
      <c r="G55" s="36"/>
      <c r="H55" s="36"/>
      <c r="I55" s="110" t="s">
        <v>41</v>
      </c>
      <c r="J55" s="32" t="str">
        <f>E24</f>
        <v xml:space="preserve"> </v>
      </c>
      <c r="K55" s="36"/>
      <c r="L55" s="108"/>
      <c r="S55" s="34"/>
      <c r="T55" s="34"/>
      <c r="U55" s="34"/>
      <c r="V55" s="34"/>
      <c r="W55" s="34"/>
      <c r="X55" s="34"/>
      <c r="Y55" s="34"/>
      <c r="Z55" s="34"/>
      <c r="AA55" s="34"/>
      <c r="AB55" s="34"/>
      <c r="AC55" s="34"/>
      <c r="AD55" s="34"/>
      <c r="AE55" s="34"/>
    </row>
    <row r="56" spans="1:31" s="1" customFormat="1" ht="10.35" customHeight="1">
      <c r="A56" s="34"/>
      <c r="B56" s="35"/>
      <c r="C56" s="36"/>
      <c r="D56" s="36"/>
      <c r="E56" s="36"/>
      <c r="F56" s="36"/>
      <c r="G56" s="36"/>
      <c r="H56" s="36"/>
      <c r="I56" s="107"/>
      <c r="J56" s="36"/>
      <c r="K56" s="36"/>
      <c r="L56" s="108"/>
      <c r="S56" s="34"/>
      <c r="T56" s="34"/>
      <c r="U56" s="34"/>
      <c r="V56" s="34"/>
      <c r="W56" s="34"/>
      <c r="X56" s="34"/>
      <c r="Y56" s="34"/>
      <c r="Z56" s="34"/>
      <c r="AA56" s="34"/>
      <c r="AB56" s="34"/>
      <c r="AC56" s="34"/>
      <c r="AD56" s="34"/>
      <c r="AE56" s="34"/>
    </row>
    <row r="57" spans="1:31" s="1" customFormat="1" ht="29.25" customHeight="1">
      <c r="A57" s="34"/>
      <c r="B57" s="35"/>
      <c r="C57" s="139" t="s">
        <v>104</v>
      </c>
      <c r="D57" s="43"/>
      <c r="E57" s="43"/>
      <c r="F57" s="43"/>
      <c r="G57" s="43"/>
      <c r="H57" s="43"/>
      <c r="I57" s="140"/>
      <c r="J57" s="141" t="s">
        <v>105</v>
      </c>
      <c r="K57" s="43"/>
      <c r="L57" s="108"/>
      <c r="S57" s="34"/>
      <c r="T57" s="34"/>
      <c r="U57" s="34"/>
      <c r="V57" s="34"/>
      <c r="W57" s="34"/>
      <c r="X57" s="34"/>
      <c r="Y57" s="34"/>
      <c r="Z57" s="34"/>
      <c r="AA57" s="34"/>
      <c r="AB57" s="34"/>
      <c r="AC57" s="34"/>
      <c r="AD57" s="34"/>
      <c r="AE57" s="34"/>
    </row>
    <row r="58" spans="1:31" s="1" customFormat="1" ht="10.35" customHeight="1">
      <c r="A58" s="34"/>
      <c r="B58" s="35"/>
      <c r="C58" s="36"/>
      <c r="D58" s="36"/>
      <c r="E58" s="36"/>
      <c r="F58" s="36"/>
      <c r="G58" s="36"/>
      <c r="H58" s="36"/>
      <c r="I58" s="107"/>
      <c r="J58" s="36"/>
      <c r="K58" s="36"/>
      <c r="L58" s="108"/>
      <c r="S58" s="34"/>
      <c r="T58" s="34"/>
      <c r="U58" s="34"/>
      <c r="V58" s="34"/>
      <c r="W58" s="34"/>
      <c r="X58" s="34"/>
      <c r="Y58" s="34"/>
      <c r="Z58" s="34"/>
      <c r="AA58" s="34"/>
      <c r="AB58" s="34"/>
      <c r="AC58" s="34"/>
      <c r="AD58" s="34"/>
      <c r="AE58" s="34"/>
    </row>
    <row r="59" spans="1:47" s="1" customFormat="1" ht="22.9" customHeight="1">
      <c r="A59" s="34"/>
      <c r="B59" s="35"/>
      <c r="C59" s="142" t="s">
        <v>76</v>
      </c>
      <c r="D59" s="36"/>
      <c r="E59" s="36"/>
      <c r="F59" s="36"/>
      <c r="G59" s="36"/>
      <c r="H59" s="36"/>
      <c r="I59" s="107"/>
      <c r="J59" s="76">
        <f>J82</f>
        <v>0</v>
      </c>
      <c r="K59" s="36"/>
      <c r="L59" s="108"/>
      <c r="S59" s="34"/>
      <c r="T59" s="34"/>
      <c r="U59" s="34"/>
      <c r="V59" s="34"/>
      <c r="W59" s="34"/>
      <c r="X59" s="34"/>
      <c r="Y59" s="34"/>
      <c r="Z59" s="34"/>
      <c r="AA59" s="34"/>
      <c r="AB59" s="34"/>
      <c r="AC59" s="34"/>
      <c r="AD59" s="34"/>
      <c r="AE59" s="34"/>
      <c r="AU59" s="17" t="s">
        <v>106</v>
      </c>
    </row>
    <row r="60" spans="2:12" s="8" customFormat="1" ht="24.95" customHeight="1">
      <c r="B60" s="143"/>
      <c r="C60" s="144"/>
      <c r="D60" s="145" t="s">
        <v>115</v>
      </c>
      <c r="E60" s="146"/>
      <c r="F60" s="146"/>
      <c r="G60" s="146"/>
      <c r="H60" s="146"/>
      <c r="I60" s="147"/>
      <c r="J60" s="148">
        <f>J83</f>
        <v>0</v>
      </c>
      <c r="K60" s="144"/>
      <c r="L60" s="149"/>
    </row>
    <row r="61" spans="2:12" s="9" customFormat="1" ht="19.9" customHeight="1">
      <c r="B61" s="150"/>
      <c r="C61" s="151"/>
      <c r="D61" s="152" t="s">
        <v>414</v>
      </c>
      <c r="E61" s="153"/>
      <c r="F61" s="153"/>
      <c r="G61" s="153"/>
      <c r="H61" s="153"/>
      <c r="I61" s="154"/>
      <c r="J61" s="155">
        <f>J84</f>
        <v>0</v>
      </c>
      <c r="K61" s="151"/>
      <c r="L61" s="156"/>
    </row>
    <row r="62" spans="2:12" s="9" customFormat="1" ht="19.9" customHeight="1">
      <c r="B62" s="150"/>
      <c r="C62" s="151"/>
      <c r="D62" s="152" t="s">
        <v>415</v>
      </c>
      <c r="E62" s="153"/>
      <c r="F62" s="153"/>
      <c r="G62" s="153"/>
      <c r="H62" s="153"/>
      <c r="I62" s="154"/>
      <c r="J62" s="155">
        <f>J100</f>
        <v>0</v>
      </c>
      <c r="K62" s="151"/>
      <c r="L62" s="156"/>
    </row>
    <row r="63" spans="1:31" s="1" customFormat="1" ht="21.75" customHeight="1">
      <c r="A63" s="34"/>
      <c r="B63" s="35"/>
      <c r="C63" s="36"/>
      <c r="D63" s="36"/>
      <c r="E63" s="36"/>
      <c r="F63" s="36"/>
      <c r="G63" s="36"/>
      <c r="H63" s="36"/>
      <c r="I63" s="107"/>
      <c r="J63" s="36"/>
      <c r="K63" s="36"/>
      <c r="L63" s="108"/>
      <c r="S63" s="34"/>
      <c r="T63" s="34"/>
      <c r="U63" s="34"/>
      <c r="V63" s="34"/>
      <c r="W63" s="34"/>
      <c r="X63" s="34"/>
      <c r="Y63" s="34"/>
      <c r="Z63" s="34"/>
      <c r="AA63" s="34"/>
      <c r="AB63" s="34"/>
      <c r="AC63" s="34"/>
      <c r="AD63" s="34"/>
      <c r="AE63" s="34"/>
    </row>
    <row r="64" spans="1:31" s="1" customFormat="1" ht="6.95" customHeight="1">
      <c r="A64" s="34"/>
      <c r="B64" s="47"/>
      <c r="C64" s="48"/>
      <c r="D64" s="48"/>
      <c r="E64" s="48"/>
      <c r="F64" s="48"/>
      <c r="G64" s="48"/>
      <c r="H64" s="48"/>
      <c r="I64" s="135"/>
      <c r="J64" s="48"/>
      <c r="K64" s="48"/>
      <c r="L64" s="108"/>
      <c r="S64" s="34"/>
      <c r="T64" s="34"/>
      <c r="U64" s="34"/>
      <c r="V64" s="34"/>
      <c r="W64" s="34"/>
      <c r="X64" s="34"/>
      <c r="Y64" s="34"/>
      <c r="Z64" s="34"/>
      <c r="AA64" s="34"/>
      <c r="AB64" s="34"/>
      <c r="AC64" s="34"/>
      <c r="AD64" s="34"/>
      <c r="AE64" s="34"/>
    </row>
    <row r="68" spans="1:31" s="1" customFormat="1" ht="6.95" customHeight="1">
      <c r="A68" s="34"/>
      <c r="B68" s="49"/>
      <c r="C68" s="50"/>
      <c r="D68" s="50"/>
      <c r="E68" s="50"/>
      <c r="F68" s="50"/>
      <c r="G68" s="50"/>
      <c r="H68" s="50"/>
      <c r="I68" s="138"/>
      <c r="J68" s="50"/>
      <c r="K68" s="50"/>
      <c r="L68" s="108"/>
      <c r="S68" s="34"/>
      <c r="T68" s="34"/>
      <c r="U68" s="34"/>
      <c r="V68" s="34"/>
      <c r="W68" s="34"/>
      <c r="X68" s="34"/>
      <c r="Y68" s="34"/>
      <c r="Z68" s="34"/>
      <c r="AA68" s="34"/>
      <c r="AB68" s="34"/>
      <c r="AC68" s="34"/>
      <c r="AD68" s="34"/>
      <c r="AE68" s="34"/>
    </row>
    <row r="69" spans="1:31" s="1" customFormat="1" ht="24.95" customHeight="1">
      <c r="A69" s="34"/>
      <c r="B69" s="35"/>
      <c r="C69" s="23" t="s">
        <v>123</v>
      </c>
      <c r="D69" s="36"/>
      <c r="E69" s="36"/>
      <c r="F69" s="36"/>
      <c r="G69" s="36"/>
      <c r="H69" s="36"/>
      <c r="I69" s="107"/>
      <c r="J69" s="36"/>
      <c r="K69" s="36"/>
      <c r="L69" s="108"/>
      <c r="S69" s="34"/>
      <c r="T69" s="34"/>
      <c r="U69" s="34"/>
      <c r="V69" s="34"/>
      <c r="W69" s="34"/>
      <c r="X69" s="34"/>
      <c r="Y69" s="34"/>
      <c r="Z69" s="34"/>
      <c r="AA69" s="34"/>
      <c r="AB69" s="34"/>
      <c r="AC69" s="34"/>
      <c r="AD69" s="34"/>
      <c r="AE69" s="34"/>
    </row>
    <row r="70" spans="1:31" s="1" customFormat="1" ht="6.95" customHeight="1">
      <c r="A70" s="34"/>
      <c r="B70" s="35"/>
      <c r="C70" s="36"/>
      <c r="D70" s="36"/>
      <c r="E70" s="36"/>
      <c r="F70" s="36"/>
      <c r="G70" s="36"/>
      <c r="H70" s="36"/>
      <c r="I70" s="107"/>
      <c r="J70" s="36"/>
      <c r="K70" s="36"/>
      <c r="L70" s="108"/>
      <c r="S70" s="34"/>
      <c r="T70" s="34"/>
      <c r="U70" s="34"/>
      <c r="V70" s="34"/>
      <c r="W70" s="34"/>
      <c r="X70" s="34"/>
      <c r="Y70" s="34"/>
      <c r="Z70" s="34"/>
      <c r="AA70" s="34"/>
      <c r="AB70" s="34"/>
      <c r="AC70" s="34"/>
      <c r="AD70" s="34"/>
      <c r="AE70" s="34"/>
    </row>
    <row r="71" spans="1:31" s="1" customFormat="1" ht="12" customHeight="1">
      <c r="A71" s="34"/>
      <c r="B71" s="35"/>
      <c r="C71" s="29" t="s">
        <v>23</v>
      </c>
      <c r="D71" s="36"/>
      <c r="E71" s="36"/>
      <c r="F71" s="36"/>
      <c r="G71" s="36"/>
      <c r="H71" s="36"/>
      <c r="I71" s="107"/>
      <c r="J71" s="36"/>
      <c r="K71" s="36"/>
      <c r="L71" s="108"/>
      <c r="S71" s="34"/>
      <c r="T71" s="34"/>
      <c r="U71" s="34"/>
      <c r="V71" s="34"/>
      <c r="W71" s="34"/>
      <c r="X71" s="34"/>
      <c r="Y71" s="34"/>
      <c r="Z71" s="34"/>
      <c r="AA71" s="34"/>
      <c r="AB71" s="34"/>
      <c r="AC71" s="34"/>
      <c r="AD71" s="34"/>
      <c r="AE71" s="34"/>
    </row>
    <row r="72" spans="1:31" s="1" customFormat="1" ht="24" customHeight="1">
      <c r="A72" s="34"/>
      <c r="B72" s="35"/>
      <c r="C72" s="36"/>
      <c r="D72" s="36"/>
      <c r="E72" s="369" t="str">
        <f>E7</f>
        <v>VÝKAZ VÝMĚR- Vytvoření infrastruktury pro Centrum e-learningu</v>
      </c>
      <c r="F72" s="370"/>
      <c r="G72" s="370"/>
      <c r="H72" s="370"/>
      <c r="I72" s="107"/>
      <c r="J72" s="36"/>
      <c r="K72" s="36"/>
      <c r="L72" s="108"/>
      <c r="S72" s="34"/>
      <c r="T72" s="34"/>
      <c r="U72" s="34"/>
      <c r="V72" s="34"/>
      <c r="W72" s="34"/>
      <c r="X72" s="34"/>
      <c r="Y72" s="34"/>
      <c r="Z72" s="34"/>
      <c r="AA72" s="34"/>
      <c r="AB72" s="34"/>
      <c r="AC72" s="34"/>
      <c r="AD72" s="34"/>
      <c r="AE72" s="34"/>
    </row>
    <row r="73" spans="1:31" s="1" customFormat="1" ht="12" customHeight="1">
      <c r="A73" s="34"/>
      <c r="B73" s="35"/>
      <c r="C73" s="29" t="s">
        <v>100</v>
      </c>
      <c r="D73" s="36"/>
      <c r="E73" s="36"/>
      <c r="F73" s="36"/>
      <c r="G73" s="36"/>
      <c r="H73" s="36"/>
      <c r="I73" s="107"/>
      <c r="J73" s="36"/>
      <c r="K73" s="36"/>
      <c r="L73" s="108"/>
      <c r="S73" s="34"/>
      <c r="T73" s="34"/>
      <c r="U73" s="34"/>
      <c r="V73" s="34"/>
      <c r="W73" s="34"/>
      <c r="X73" s="34"/>
      <c r="Y73" s="34"/>
      <c r="Z73" s="34"/>
      <c r="AA73" s="34"/>
      <c r="AB73" s="34"/>
      <c r="AC73" s="34"/>
      <c r="AD73" s="34"/>
      <c r="AE73" s="34"/>
    </row>
    <row r="74" spans="1:31" s="1" customFormat="1" ht="14.45" customHeight="1">
      <c r="A74" s="34"/>
      <c r="B74" s="35"/>
      <c r="C74" s="36"/>
      <c r="D74" s="36"/>
      <c r="E74" s="340" t="str">
        <f>E9</f>
        <v>2 - Chlazení</v>
      </c>
      <c r="F74" s="368"/>
      <c r="G74" s="368"/>
      <c r="H74" s="368"/>
      <c r="I74" s="107"/>
      <c r="J74" s="36"/>
      <c r="K74" s="36"/>
      <c r="L74" s="108"/>
      <c r="S74" s="34"/>
      <c r="T74" s="34"/>
      <c r="U74" s="34"/>
      <c r="V74" s="34"/>
      <c r="W74" s="34"/>
      <c r="X74" s="34"/>
      <c r="Y74" s="34"/>
      <c r="Z74" s="34"/>
      <c r="AA74" s="34"/>
      <c r="AB74" s="34"/>
      <c r="AC74" s="34"/>
      <c r="AD74" s="34"/>
      <c r="AE74" s="34"/>
    </row>
    <row r="75" spans="1:31" s="1" customFormat="1" ht="6.95" customHeight="1">
      <c r="A75" s="34"/>
      <c r="B75" s="35"/>
      <c r="C75" s="36"/>
      <c r="D75" s="36"/>
      <c r="E75" s="36"/>
      <c r="F75" s="36"/>
      <c r="G75" s="36"/>
      <c r="H75" s="36"/>
      <c r="I75" s="107"/>
      <c r="J75" s="36"/>
      <c r="K75" s="36"/>
      <c r="L75" s="108"/>
      <c r="S75" s="34"/>
      <c r="T75" s="34"/>
      <c r="U75" s="34"/>
      <c r="V75" s="34"/>
      <c r="W75" s="34"/>
      <c r="X75" s="34"/>
      <c r="Y75" s="34"/>
      <c r="Z75" s="34"/>
      <c r="AA75" s="34"/>
      <c r="AB75" s="34"/>
      <c r="AC75" s="34"/>
      <c r="AD75" s="34"/>
      <c r="AE75" s="34"/>
    </row>
    <row r="76" spans="1:31" s="1" customFormat="1" ht="12" customHeight="1">
      <c r="A76" s="34"/>
      <c r="B76" s="35"/>
      <c r="C76" s="29" t="s">
        <v>28</v>
      </c>
      <c r="D76" s="36"/>
      <c r="E76" s="36"/>
      <c r="F76" s="27" t="str">
        <f>F12</f>
        <v xml:space="preserve"> </v>
      </c>
      <c r="G76" s="36"/>
      <c r="H76" s="36"/>
      <c r="I76" s="110" t="s">
        <v>30</v>
      </c>
      <c r="J76" s="59" t="str">
        <f>IF(J12="","",J12)</f>
        <v>14. 1. 2019</v>
      </c>
      <c r="K76" s="36"/>
      <c r="L76" s="108"/>
      <c r="S76" s="34"/>
      <c r="T76" s="34"/>
      <c r="U76" s="34"/>
      <c r="V76" s="34"/>
      <c r="W76" s="34"/>
      <c r="X76" s="34"/>
      <c r="Y76" s="34"/>
      <c r="Z76" s="34"/>
      <c r="AA76" s="34"/>
      <c r="AB76" s="34"/>
      <c r="AC76" s="34"/>
      <c r="AD76" s="34"/>
      <c r="AE76" s="34"/>
    </row>
    <row r="77" spans="1:31" s="1" customFormat="1" ht="6.95" customHeight="1">
      <c r="A77" s="34"/>
      <c r="B77" s="35"/>
      <c r="C77" s="36"/>
      <c r="D77" s="36"/>
      <c r="E77" s="36"/>
      <c r="F77" s="36"/>
      <c r="G77" s="36"/>
      <c r="H77" s="36"/>
      <c r="I77" s="107"/>
      <c r="J77" s="36"/>
      <c r="K77" s="36"/>
      <c r="L77" s="108"/>
      <c r="S77" s="34"/>
      <c r="T77" s="34"/>
      <c r="U77" s="34"/>
      <c r="V77" s="34"/>
      <c r="W77" s="34"/>
      <c r="X77" s="34"/>
      <c r="Y77" s="34"/>
      <c r="Z77" s="34"/>
      <c r="AA77" s="34"/>
      <c r="AB77" s="34"/>
      <c r="AC77" s="34"/>
      <c r="AD77" s="34"/>
      <c r="AE77" s="34"/>
    </row>
    <row r="78" spans="1:31" s="1" customFormat="1" ht="15.6" customHeight="1">
      <c r="A78" s="34"/>
      <c r="B78" s="35"/>
      <c r="C78" s="29" t="s">
        <v>32</v>
      </c>
      <c r="D78" s="36"/>
      <c r="E78" s="36"/>
      <c r="F78" s="27" t="str">
        <f>E15</f>
        <v>Univerzita Karlova - Ústřední knihovna</v>
      </c>
      <c r="G78" s="36"/>
      <c r="H78" s="36"/>
      <c r="I78" s="110" t="s">
        <v>38</v>
      </c>
      <c r="J78" s="32" t="str">
        <f>E21</f>
        <v>Revitali s.r.o.</v>
      </c>
      <c r="K78" s="36"/>
      <c r="L78" s="108"/>
      <c r="S78" s="34"/>
      <c r="T78" s="34"/>
      <c r="U78" s="34"/>
      <c r="V78" s="34"/>
      <c r="W78" s="34"/>
      <c r="X78" s="34"/>
      <c r="Y78" s="34"/>
      <c r="Z78" s="34"/>
      <c r="AA78" s="34"/>
      <c r="AB78" s="34"/>
      <c r="AC78" s="34"/>
      <c r="AD78" s="34"/>
      <c r="AE78" s="34"/>
    </row>
    <row r="79" spans="1:31" s="1" customFormat="1" ht="15.6" customHeight="1">
      <c r="A79" s="34"/>
      <c r="B79" s="35"/>
      <c r="C79" s="29" t="s">
        <v>36</v>
      </c>
      <c r="D79" s="36"/>
      <c r="E79" s="36"/>
      <c r="F79" s="27" t="str">
        <f>IF(E18="","",E18)</f>
        <v>Vyplň údaj</v>
      </c>
      <c r="G79" s="36"/>
      <c r="H79" s="36"/>
      <c r="I79" s="110" t="s">
        <v>41</v>
      </c>
      <c r="J79" s="32" t="str">
        <f>E24</f>
        <v xml:space="preserve"> </v>
      </c>
      <c r="K79" s="36"/>
      <c r="L79" s="108"/>
      <c r="S79" s="34"/>
      <c r="T79" s="34"/>
      <c r="U79" s="34"/>
      <c r="V79" s="34"/>
      <c r="W79" s="34"/>
      <c r="X79" s="34"/>
      <c r="Y79" s="34"/>
      <c r="Z79" s="34"/>
      <c r="AA79" s="34"/>
      <c r="AB79" s="34"/>
      <c r="AC79" s="34"/>
      <c r="AD79" s="34"/>
      <c r="AE79" s="34"/>
    </row>
    <row r="80" spans="1:31" s="1" customFormat="1" ht="10.35" customHeight="1">
      <c r="A80" s="34"/>
      <c r="B80" s="35"/>
      <c r="C80" s="36"/>
      <c r="D80" s="36"/>
      <c r="E80" s="36"/>
      <c r="F80" s="36"/>
      <c r="G80" s="36"/>
      <c r="H80" s="36"/>
      <c r="I80" s="107"/>
      <c r="J80" s="36"/>
      <c r="K80" s="36"/>
      <c r="L80" s="108"/>
      <c r="S80" s="34"/>
      <c r="T80" s="34"/>
      <c r="U80" s="34"/>
      <c r="V80" s="34"/>
      <c r="W80" s="34"/>
      <c r="X80" s="34"/>
      <c r="Y80" s="34"/>
      <c r="Z80" s="34"/>
      <c r="AA80" s="34"/>
      <c r="AB80" s="34"/>
      <c r="AC80" s="34"/>
      <c r="AD80" s="34"/>
      <c r="AE80" s="34"/>
    </row>
    <row r="81" spans="1:31" s="10" customFormat="1" ht="29.25" customHeight="1">
      <c r="A81" s="157"/>
      <c r="B81" s="158"/>
      <c r="C81" s="159" t="s">
        <v>124</v>
      </c>
      <c r="D81" s="160" t="s">
        <v>63</v>
      </c>
      <c r="E81" s="160" t="s">
        <v>59</v>
      </c>
      <c r="F81" s="160" t="s">
        <v>60</v>
      </c>
      <c r="G81" s="160" t="s">
        <v>125</v>
      </c>
      <c r="H81" s="160" t="s">
        <v>126</v>
      </c>
      <c r="I81" s="161" t="s">
        <v>127</v>
      </c>
      <c r="J81" s="160" t="s">
        <v>105</v>
      </c>
      <c r="K81" s="162" t="s">
        <v>128</v>
      </c>
      <c r="L81" s="163"/>
      <c r="M81" s="67" t="s">
        <v>26</v>
      </c>
      <c r="N81" s="68" t="s">
        <v>48</v>
      </c>
      <c r="O81" s="68" t="s">
        <v>129</v>
      </c>
      <c r="P81" s="68" t="s">
        <v>130</v>
      </c>
      <c r="Q81" s="68" t="s">
        <v>131</v>
      </c>
      <c r="R81" s="68" t="s">
        <v>132</v>
      </c>
      <c r="S81" s="68" t="s">
        <v>133</v>
      </c>
      <c r="T81" s="69" t="s">
        <v>134</v>
      </c>
      <c r="U81" s="157"/>
      <c r="V81" s="157"/>
      <c r="W81" s="157"/>
      <c r="X81" s="157"/>
      <c r="Y81" s="157"/>
      <c r="Z81" s="157"/>
      <c r="AA81" s="157"/>
      <c r="AB81" s="157"/>
      <c r="AC81" s="157"/>
      <c r="AD81" s="157"/>
      <c r="AE81" s="157"/>
    </row>
    <row r="82" spans="1:63" s="1" customFormat="1" ht="22.9" customHeight="1">
      <c r="A82" s="34"/>
      <c r="B82" s="35"/>
      <c r="C82" s="74" t="s">
        <v>135</v>
      </c>
      <c r="D82" s="36"/>
      <c r="E82" s="36"/>
      <c r="F82" s="36"/>
      <c r="G82" s="36"/>
      <c r="H82" s="36"/>
      <c r="I82" s="107"/>
      <c r="J82" s="164">
        <f>BK82</f>
        <v>0</v>
      </c>
      <c r="K82" s="36"/>
      <c r="L82" s="39"/>
      <c r="M82" s="70"/>
      <c r="N82" s="165"/>
      <c r="O82" s="71"/>
      <c r="P82" s="166">
        <f>P83</f>
        <v>0</v>
      </c>
      <c r="Q82" s="71"/>
      <c r="R82" s="166">
        <f>R83</f>
        <v>0</v>
      </c>
      <c r="S82" s="71"/>
      <c r="T82" s="167">
        <f>T83</f>
        <v>0</v>
      </c>
      <c r="U82" s="34"/>
      <c r="V82" s="34"/>
      <c r="W82" s="34"/>
      <c r="X82" s="34"/>
      <c r="Y82" s="34"/>
      <c r="Z82" s="34"/>
      <c r="AA82" s="34"/>
      <c r="AB82" s="34"/>
      <c r="AC82" s="34"/>
      <c r="AD82" s="34"/>
      <c r="AE82" s="34"/>
      <c r="AT82" s="17" t="s">
        <v>77</v>
      </c>
      <c r="AU82" s="17" t="s">
        <v>106</v>
      </c>
      <c r="BK82" s="168">
        <f>BK83</f>
        <v>0</v>
      </c>
    </row>
    <row r="83" spans="2:63" s="11" customFormat="1" ht="25.9" customHeight="1">
      <c r="B83" s="169"/>
      <c r="C83" s="170"/>
      <c r="D83" s="171" t="s">
        <v>77</v>
      </c>
      <c r="E83" s="172" t="s">
        <v>221</v>
      </c>
      <c r="F83" s="172" t="s">
        <v>222</v>
      </c>
      <c r="G83" s="170"/>
      <c r="H83" s="170"/>
      <c r="I83" s="173"/>
      <c r="J83" s="174">
        <f>BK83</f>
        <v>0</v>
      </c>
      <c r="K83" s="170"/>
      <c r="L83" s="175"/>
      <c r="M83" s="176"/>
      <c r="N83" s="177"/>
      <c r="O83" s="177"/>
      <c r="P83" s="178">
        <f>P84+P100</f>
        <v>0</v>
      </c>
      <c r="Q83" s="177"/>
      <c r="R83" s="178">
        <f>R84+R100</f>
        <v>0</v>
      </c>
      <c r="S83" s="177"/>
      <c r="T83" s="179">
        <f>T84+T100</f>
        <v>0</v>
      </c>
      <c r="AR83" s="180" t="s">
        <v>87</v>
      </c>
      <c r="AT83" s="181" t="s">
        <v>77</v>
      </c>
      <c r="AU83" s="181" t="s">
        <v>78</v>
      </c>
      <c r="AY83" s="180" t="s">
        <v>138</v>
      </c>
      <c r="BK83" s="182">
        <f>BK84+BK100</f>
        <v>0</v>
      </c>
    </row>
    <row r="84" spans="2:63" s="11" customFormat="1" ht="22.9" customHeight="1">
      <c r="B84" s="169"/>
      <c r="C84" s="170"/>
      <c r="D84" s="171" t="s">
        <v>77</v>
      </c>
      <c r="E84" s="183" t="s">
        <v>416</v>
      </c>
      <c r="F84" s="183" t="s">
        <v>417</v>
      </c>
      <c r="G84" s="170"/>
      <c r="H84" s="170"/>
      <c r="I84" s="173"/>
      <c r="J84" s="184">
        <f>BK84</f>
        <v>0</v>
      </c>
      <c r="K84" s="170"/>
      <c r="L84" s="175"/>
      <c r="M84" s="176"/>
      <c r="N84" s="177"/>
      <c r="O84" s="177"/>
      <c r="P84" s="178">
        <f>SUM(P85:P99)</f>
        <v>0</v>
      </c>
      <c r="Q84" s="177"/>
      <c r="R84" s="178">
        <f>SUM(R85:R99)</f>
        <v>0</v>
      </c>
      <c r="S84" s="177"/>
      <c r="T84" s="179">
        <f>SUM(T85:T99)</f>
        <v>0</v>
      </c>
      <c r="AR84" s="180" t="s">
        <v>87</v>
      </c>
      <c r="AT84" s="181" t="s">
        <v>77</v>
      </c>
      <c r="AU84" s="181" t="s">
        <v>83</v>
      </c>
      <c r="AY84" s="180" t="s">
        <v>138</v>
      </c>
      <c r="BK84" s="182">
        <f>SUM(BK85:BK99)</f>
        <v>0</v>
      </c>
    </row>
    <row r="85" spans="1:65" s="1" customFormat="1" ht="54" customHeight="1">
      <c r="A85" s="34"/>
      <c r="B85" s="35"/>
      <c r="C85" s="185" t="s">
        <v>83</v>
      </c>
      <c r="D85" s="185" t="s">
        <v>143</v>
      </c>
      <c r="E85" s="186" t="s">
        <v>418</v>
      </c>
      <c r="F85" s="187" t="s">
        <v>419</v>
      </c>
      <c r="G85" s="188" t="s">
        <v>168</v>
      </c>
      <c r="H85" s="189">
        <v>2</v>
      </c>
      <c r="I85" s="190"/>
      <c r="J85" s="191">
        <f aca="true" t="shared" si="0" ref="J85:J99">ROUND(I85*H85,2)</f>
        <v>0</v>
      </c>
      <c r="K85" s="187" t="s">
        <v>26</v>
      </c>
      <c r="L85" s="39"/>
      <c r="M85" s="192" t="s">
        <v>26</v>
      </c>
      <c r="N85" s="193" t="s">
        <v>49</v>
      </c>
      <c r="O85" s="64"/>
      <c r="P85" s="194">
        <f aca="true" t="shared" si="1" ref="P85:P99">O85*H85</f>
        <v>0</v>
      </c>
      <c r="Q85" s="194">
        <v>0</v>
      </c>
      <c r="R85" s="194">
        <f aca="true" t="shared" si="2" ref="R85:R99">Q85*H85</f>
        <v>0</v>
      </c>
      <c r="S85" s="194">
        <v>0</v>
      </c>
      <c r="T85" s="195">
        <f aca="true" t="shared" si="3" ref="T85:T99">S85*H85</f>
        <v>0</v>
      </c>
      <c r="U85" s="34"/>
      <c r="V85" s="34"/>
      <c r="W85" s="34"/>
      <c r="X85" s="34"/>
      <c r="Y85" s="34"/>
      <c r="Z85" s="34"/>
      <c r="AA85" s="34"/>
      <c r="AB85" s="34"/>
      <c r="AC85" s="34"/>
      <c r="AD85" s="34"/>
      <c r="AE85" s="34"/>
      <c r="AR85" s="196" t="s">
        <v>228</v>
      </c>
      <c r="AT85" s="196" t="s">
        <v>143</v>
      </c>
      <c r="AU85" s="196" t="s">
        <v>87</v>
      </c>
      <c r="AY85" s="17" t="s">
        <v>138</v>
      </c>
      <c r="BE85" s="197">
        <f aca="true" t="shared" si="4" ref="BE85:BE99">IF(N85="základní",J85,0)</f>
        <v>0</v>
      </c>
      <c r="BF85" s="197">
        <f aca="true" t="shared" si="5" ref="BF85:BF99">IF(N85="snížená",J85,0)</f>
        <v>0</v>
      </c>
      <c r="BG85" s="197">
        <f aca="true" t="shared" si="6" ref="BG85:BG99">IF(N85="zákl. přenesená",J85,0)</f>
        <v>0</v>
      </c>
      <c r="BH85" s="197">
        <f aca="true" t="shared" si="7" ref="BH85:BH99">IF(N85="sníž. přenesená",J85,0)</f>
        <v>0</v>
      </c>
      <c r="BI85" s="197">
        <f aca="true" t="shared" si="8" ref="BI85:BI99">IF(N85="nulová",J85,0)</f>
        <v>0</v>
      </c>
      <c r="BJ85" s="17" t="s">
        <v>83</v>
      </c>
      <c r="BK85" s="197">
        <f aca="true" t="shared" si="9" ref="BK85:BK99">ROUND(I85*H85,2)</f>
        <v>0</v>
      </c>
      <c r="BL85" s="17" t="s">
        <v>228</v>
      </c>
      <c r="BM85" s="196" t="s">
        <v>420</v>
      </c>
    </row>
    <row r="86" spans="1:65" s="1" customFormat="1" ht="54" customHeight="1">
      <c r="A86" s="34"/>
      <c r="B86" s="35"/>
      <c r="C86" s="185" t="s">
        <v>87</v>
      </c>
      <c r="D86" s="185" t="s">
        <v>143</v>
      </c>
      <c r="E86" s="186" t="s">
        <v>421</v>
      </c>
      <c r="F86" s="187" t="s">
        <v>422</v>
      </c>
      <c r="G86" s="188" t="s">
        <v>168</v>
      </c>
      <c r="H86" s="189">
        <v>5</v>
      </c>
      <c r="I86" s="190"/>
      <c r="J86" s="191">
        <f t="shared" si="0"/>
        <v>0</v>
      </c>
      <c r="K86" s="187" t="s">
        <v>26</v>
      </c>
      <c r="L86" s="39"/>
      <c r="M86" s="192" t="s">
        <v>26</v>
      </c>
      <c r="N86" s="193" t="s">
        <v>49</v>
      </c>
      <c r="O86" s="64"/>
      <c r="P86" s="194">
        <f t="shared" si="1"/>
        <v>0</v>
      </c>
      <c r="Q86" s="194">
        <v>0</v>
      </c>
      <c r="R86" s="194">
        <f t="shared" si="2"/>
        <v>0</v>
      </c>
      <c r="S86" s="194">
        <v>0</v>
      </c>
      <c r="T86" s="195">
        <f t="shared" si="3"/>
        <v>0</v>
      </c>
      <c r="U86" s="34"/>
      <c r="V86" s="34"/>
      <c r="W86" s="34"/>
      <c r="X86" s="34"/>
      <c r="Y86" s="34"/>
      <c r="Z86" s="34"/>
      <c r="AA86" s="34"/>
      <c r="AB86" s="34"/>
      <c r="AC86" s="34"/>
      <c r="AD86" s="34"/>
      <c r="AE86" s="34"/>
      <c r="AR86" s="196" t="s">
        <v>228</v>
      </c>
      <c r="AT86" s="196" t="s">
        <v>143</v>
      </c>
      <c r="AU86" s="196" t="s">
        <v>87</v>
      </c>
      <c r="AY86" s="17" t="s">
        <v>138</v>
      </c>
      <c r="BE86" s="197">
        <f t="shared" si="4"/>
        <v>0</v>
      </c>
      <c r="BF86" s="197">
        <f t="shared" si="5"/>
        <v>0</v>
      </c>
      <c r="BG86" s="197">
        <f t="shared" si="6"/>
        <v>0</v>
      </c>
      <c r="BH86" s="197">
        <f t="shared" si="7"/>
        <v>0</v>
      </c>
      <c r="BI86" s="197">
        <f t="shared" si="8"/>
        <v>0</v>
      </c>
      <c r="BJ86" s="17" t="s">
        <v>83</v>
      </c>
      <c r="BK86" s="197">
        <f t="shared" si="9"/>
        <v>0</v>
      </c>
      <c r="BL86" s="17" t="s">
        <v>228</v>
      </c>
      <c r="BM86" s="196" t="s">
        <v>423</v>
      </c>
    </row>
    <row r="87" spans="1:65" s="1" customFormat="1" ht="54" customHeight="1">
      <c r="A87" s="34"/>
      <c r="B87" s="35"/>
      <c r="C87" s="185" t="s">
        <v>90</v>
      </c>
      <c r="D87" s="185" t="s">
        <v>143</v>
      </c>
      <c r="E87" s="186" t="s">
        <v>424</v>
      </c>
      <c r="F87" s="187" t="s">
        <v>425</v>
      </c>
      <c r="G87" s="188" t="s">
        <v>168</v>
      </c>
      <c r="H87" s="189">
        <v>1</v>
      </c>
      <c r="I87" s="190"/>
      <c r="J87" s="191">
        <f t="shared" si="0"/>
        <v>0</v>
      </c>
      <c r="K87" s="187" t="s">
        <v>26</v>
      </c>
      <c r="L87" s="39"/>
      <c r="M87" s="192" t="s">
        <v>26</v>
      </c>
      <c r="N87" s="193" t="s">
        <v>49</v>
      </c>
      <c r="O87" s="64"/>
      <c r="P87" s="194">
        <f t="shared" si="1"/>
        <v>0</v>
      </c>
      <c r="Q87" s="194">
        <v>0</v>
      </c>
      <c r="R87" s="194">
        <f t="shared" si="2"/>
        <v>0</v>
      </c>
      <c r="S87" s="194">
        <v>0</v>
      </c>
      <c r="T87" s="195">
        <f t="shared" si="3"/>
        <v>0</v>
      </c>
      <c r="U87" s="34"/>
      <c r="V87" s="34"/>
      <c r="W87" s="34"/>
      <c r="X87" s="34"/>
      <c r="Y87" s="34"/>
      <c r="Z87" s="34"/>
      <c r="AA87" s="34"/>
      <c r="AB87" s="34"/>
      <c r="AC87" s="34"/>
      <c r="AD87" s="34"/>
      <c r="AE87" s="34"/>
      <c r="AR87" s="196" t="s">
        <v>228</v>
      </c>
      <c r="AT87" s="196" t="s">
        <v>143</v>
      </c>
      <c r="AU87" s="196" t="s">
        <v>87</v>
      </c>
      <c r="AY87" s="17" t="s">
        <v>138</v>
      </c>
      <c r="BE87" s="197">
        <f t="shared" si="4"/>
        <v>0</v>
      </c>
      <c r="BF87" s="197">
        <f t="shared" si="5"/>
        <v>0</v>
      </c>
      <c r="BG87" s="197">
        <f t="shared" si="6"/>
        <v>0</v>
      </c>
      <c r="BH87" s="197">
        <f t="shared" si="7"/>
        <v>0</v>
      </c>
      <c r="BI87" s="197">
        <f t="shared" si="8"/>
        <v>0</v>
      </c>
      <c r="BJ87" s="17" t="s">
        <v>83</v>
      </c>
      <c r="BK87" s="197">
        <f t="shared" si="9"/>
        <v>0</v>
      </c>
      <c r="BL87" s="17" t="s">
        <v>228</v>
      </c>
      <c r="BM87" s="196" t="s">
        <v>426</v>
      </c>
    </row>
    <row r="88" spans="1:65" s="1" customFormat="1" ht="14.45" customHeight="1">
      <c r="A88" s="34"/>
      <c r="B88" s="35"/>
      <c r="C88" s="185" t="s">
        <v>93</v>
      </c>
      <c r="D88" s="185" t="s">
        <v>143</v>
      </c>
      <c r="E88" s="186" t="s">
        <v>427</v>
      </c>
      <c r="F88" s="187" t="s">
        <v>428</v>
      </c>
      <c r="G88" s="188" t="s">
        <v>364</v>
      </c>
      <c r="H88" s="189">
        <v>64</v>
      </c>
      <c r="I88" s="190"/>
      <c r="J88" s="191">
        <f t="shared" si="0"/>
        <v>0</v>
      </c>
      <c r="K88" s="187" t="s">
        <v>26</v>
      </c>
      <c r="L88" s="39"/>
      <c r="M88" s="192" t="s">
        <v>26</v>
      </c>
      <c r="N88" s="193" t="s">
        <v>49</v>
      </c>
      <c r="O88" s="64"/>
      <c r="P88" s="194">
        <f t="shared" si="1"/>
        <v>0</v>
      </c>
      <c r="Q88" s="194">
        <v>0</v>
      </c>
      <c r="R88" s="194">
        <f t="shared" si="2"/>
        <v>0</v>
      </c>
      <c r="S88" s="194">
        <v>0</v>
      </c>
      <c r="T88" s="195">
        <f t="shared" si="3"/>
        <v>0</v>
      </c>
      <c r="U88" s="34"/>
      <c r="V88" s="34"/>
      <c r="W88" s="34"/>
      <c r="X88" s="34"/>
      <c r="Y88" s="34"/>
      <c r="Z88" s="34"/>
      <c r="AA88" s="34"/>
      <c r="AB88" s="34"/>
      <c r="AC88" s="34"/>
      <c r="AD88" s="34"/>
      <c r="AE88" s="34"/>
      <c r="AR88" s="196" t="s">
        <v>228</v>
      </c>
      <c r="AT88" s="196" t="s">
        <v>143</v>
      </c>
      <c r="AU88" s="196" t="s">
        <v>87</v>
      </c>
      <c r="AY88" s="17" t="s">
        <v>138</v>
      </c>
      <c r="BE88" s="197">
        <f t="shared" si="4"/>
        <v>0</v>
      </c>
      <c r="BF88" s="197">
        <f t="shared" si="5"/>
        <v>0</v>
      </c>
      <c r="BG88" s="197">
        <f t="shared" si="6"/>
        <v>0</v>
      </c>
      <c r="BH88" s="197">
        <f t="shared" si="7"/>
        <v>0</v>
      </c>
      <c r="BI88" s="197">
        <f t="shared" si="8"/>
        <v>0</v>
      </c>
      <c r="BJ88" s="17" t="s">
        <v>83</v>
      </c>
      <c r="BK88" s="197">
        <f t="shared" si="9"/>
        <v>0</v>
      </c>
      <c r="BL88" s="17" t="s">
        <v>228</v>
      </c>
      <c r="BM88" s="196" t="s">
        <v>429</v>
      </c>
    </row>
    <row r="89" spans="1:65" s="1" customFormat="1" ht="14.45" customHeight="1">
      <c r="A89" s="34"/>
      <c r="B89" s="35"/>
      <c r="C89" s="185" t="s">
        <v>173</v>
      </c>
      <c r="D89" s="185" t="s">
        <v>143</v>
      </c>
      <c r="E89" s="186" t="s">
        <v>430</v>
      </c>
      <c r="F89" s="187" t="s">
        <v>431</v>
      </c>
      <c r="G89" s="188" t="s">
        <v>364</v>
      </c>
      <c r="H89" s="189">
        <v>16</v>
      </c>
      <c r="I89" s="190"/>
      <c r="J89" s="191">
        <f t="shared" si="0"/>
        <v>0</v>
      </c>
      <c r="K89" s="187" t="s">
        <v>26</v>
      </c>
      <c r="L89" s="39"/>
      <c r="M89" s="192" t="s">
        <v>26</v>
      </c>
      <c r="N89" s="193" t="s">
        <v>49</v>
      </c>
      <c r="O89" s="64"/>
      <c r="P89" s="194">
        <f t="shared" si="1"/>
        <v>0</v>
      </c>
      <c r="Q89" s="194">
        <v>0</v>
      </c>
      <c r="R89" s="194">
        <f t="shared" si="2"/>
        <v>0</v>
      </c>
      <c r="S89" s="194">
        <v>0</v>
      </c>
      <c r="T89" s="195">
        <f t="shared" si="3"/>
        <v>0</v>
      </c>
      <c r="U89" s="34"/>
      <c r="V89" s="34"/>
      <c r="W89" s="34"/>
      <c r="X89" s="34"/>
      <c r="Y89" s="34"/>
      <c r="Z89" s="34"/>
      <c r="AA89" s="34"/>
      <c r="AB89" s="34"/>
      <c r="AC89" s="34"/>
      <c r="AD89" s="34"/>
      <c r="AE89" s="34"/>
      <c r="AR89" s="196" t="s">
        <v>228</v>
      </c>
      <c r="AT89" s="196" t="s">
        <v>143</v>
      </c>
      <c r="AU89" s="196" t="s">
        <v>87</v>
      </c>
      <c r="AY89" s="17" t="s">
        <v>138</v>
      </c>
      <c r="BE89" s="197">
        <f t="shared" si="4"/>
        <v>0</v>
      </c>
      <c r="BF89" s="197">
        <f t="shared" si="5"/>
        <v>0</v>
      </c>
      <c r="BG89" s="197">
        <f t="shared" si="6"/>
        <v>0</v>
      </c>
      <c r="BH89" s="197">
        <f t="shared" si="7"/>
        <v>0</v>
      </c>
      <c r="BI89" s="197">
        <f t="shared" si="8"/>
        <v>0</v>
      </c>
      <c r="BJ89" s="17" t="s">
        <v>83</v>
      </c>
      <c r="BK89" s="197">
        <f t="shared" si="9"/>
        <v>0</v>
      </c>
      <c r="BL89" s="17" t="s">
        <v>228</v>
      </c>
      <c r="BM89" s="196" t="s">
        <v>432</v>
      </c>
    </row>
    <row r="90" spans="1:65" s="1" customFormat="1" ht="14.45" customHeight="1">
      <c r="A90" s="34"/>
      <c r="B90" s="35"/>
      <c r="C90" s="185" t="s">
        <v>139</v>
      </c>
      <c r="D90" s="185" t="s">
        <v>143</v>
      </c>
      <c r="E90" s="186" t="s">
        <v>433</v>
      </c>
      <c r="F90" s="187" t="s">
        <v>434</v>
      </c>
      <c r="G90" s="188" t="s">
        <v>364</v>
      </c>
      <c r="H90" s="189">
        <v>64</v>
      </c>
      <c r="I90" s="190"/>
      <c r="J90" s="191">
        <f t="shared" si="0"/>
        <v>0</v>
      </c>
      <c r="K90" s="187" t="s">
        <v>26</v>
      </c>
      <c r="L90" s="39"/>
      <c r="M90" s="192" t="s">
        <v>26</v>
      </c>
      <c r="N90" s="193" t="s">
        <v>49</v>
      </c>
      <c r="O90" s="64"/>
      <c r="P90" s="194">
        <f t="shared" si="1"/>
        <v>0</v>
      </c>
      <c r="Q90" s="194">
        <v>0</v>
      </c>
      <c r="R90" s="194">
        <f t="shared" si="2"/>
        <v>0</v>
      </c>
      <c r="S90" s="194">
        <v>0</v>
      </c>
      <c r="T90" s="195">
        <f t="shared" si="3"/>
        <v>0</v>
      </c>
      <c r="U90" s="34"/>
      <c r="V90" s="34"/>
      <c r="W90" s="34"/>
      <c r="X90" s="34"/>
      <c r="Y90" s="34"/>
      <c r="Z90" s="34"/>
      <c r="AA90" s="34"/>
      <c r="AB90" s="34"/>
      <c r="AC90" s="34"/>
      <c r="AD90" s="34"/>
      <c r="AE90" s="34"/>
      <c r="AR90" s="196" t="s">
        <v>228</v>
      </c>
      <c r="AT90" s="196" t="s">
        <v>143</v>
      </c>
      <c r="AU90" s="196" t="s">
        <v>87</v>
      </c>
      <c r="AY90" s="17" t="s">
        <v>138</v>
      </c>
      <c r="BE90" s="197">
        <f t="shared" si="4"/>
        <v>0</v>
      </c>
      <c r="BF90" s="197">
        <f t="shared" si="5"/>
        <v>0</v>
      </c>
      <c r="BG90" s="197">
        <f t="shared" si="6"/>
        <v>0</v>
      </c>
      <c r="BH90" s="197">
        <f t="shared" si="7"/>
        <v>0</v>
      </c>
      <c r="BI90" s="197">
        <f t="shared" si="8"/>
        <v>0</v>
      </c>
      <c r="BJ90" s="17" t="s">
        <v>83</v>
      </c>
      <c r="BK90" s="197">
        <f t="shared" si="9"/>
        <v>0</v>
      </c>
      <c r="BL90" s="17" t="s">
        <v>228</v>
      </c>
      <c r="BM90" s="196" t="s">
        <v>435</v>
      </c>
    </row>
    <row r="91" spans="1:65" s="1" customFormat="1" ht="21.6" customHeight="1">
      <c r="A91" s="34"/>
      <c r="B91" s="35"/>
      <c r="C91" s="185" t="s">
        <v>186</v>
      </c>
      <c r="D91" s="185" t="s">
        <v>143</v>
      </c>
      <c r="E91" s="186" t="s">
        <v>436</v>
      </c>
      <c r="F91" s="187" t="s">
        <v>437</v>
      </c>
      <c r="G91" s="188" t="s">
        <v>364</v>
      </c>
      <c r="H91" s="189">
        <v>8</v>
      </c>
      <c r="I91" s="190"/>
      <c r="J91" s="191">
        <f t="shared" si="0"/>
        <v>0</v>
      </c>
      <c r="K91" s="187" t="s">
        <v>26</v>
      </c>
      <c r="L91" s="39"/>
      <c r="M91" s="192" t="s">
        <v>26</v>
      </c>
      <c r="N91" s="193" t="s">
        <v>49</v>
      </c>
      <c r="O91" s="64"/>
      <c r="P91" s="194">
        <f t="shared" si="1"/>
        <v>0</v>
      </c>
      <c r="Q91" s="194">
        <v>0</v>
      </c>
      <c r="R91" s="194">
        <f t="shared" si="2"/>
        <v>0</v>
      </c>
      <c r="S91" s="194">
        <v>0</v>
      </c>
      <c r="T91" s="195">
        <f t="shared" si="3"/>
        <v>0</v>
      </c>
      <c r="U91" s="34"/>
      <c r="V91" s="34"/>
      <c r="W91" s="34"/>
      <c r="X91" s="34"/>
      <c r="Y91" s="34"/>
      <c r="Z91" s="34"/>
      <c r="AA91" s="34"/>
      <c r="AB91" s="34"/>
      <c r="AC91" s="34"/>
      <c r="AD91" s="34"/>
      <c r="AE91" s="34"/>
      <c r="AR91" s="196" t="s">
        <v>228</v>
      </c>
      <c r="AT91" s="196" t="s">
        <v>143</v>
      </c>
      <c r="AU91" s="196" t="s">
        <v>87</v>
      </c>
      <c r="AY91" s="17" t="s">
        <v>138</v>
      </c>
      <c r="BE91" s="197">
        <f t="shared" si="4"/>
        <v>0</v>
      </c>
      <c r="BF91" s="197">
        <f t="shared" si="5"/>
        <v>0</v>
      </c>
      <c r="BG91" s="197">
        <f t="shared" si="6"/>
        <v>0</v>
      </c>
      <c r="BH91" s="197">
        <f t="shared" si="7"/>
        <v>0</v>
      </c>
      <c r="BI91" s="197">
        <f t="shared" si="8"/>
        <v>0</v>
      </c>
      <c r="BJ91" s="17" t="s">
        <v>83</v>
      </c>
      <c r="BK91" s="197">
        <f t="shared" si="9"/>
        <v>0</v>
      </c>
      <c r="BL91" s="17" t="s">
        <v>228</v>
      </c>
      <c r="BM91" s="196" t="s">
        <v>438</v>
      </c>
    </row>
    <row r="92" spans="1:65" s="1" customFormat="1" ht="21.6" customHeight="1">
      <c r="A92" s="34"/>
      <c r="B92" s="35"/>
      <c r="C92" s="185" t="s">
        <v>193</v>
      </c>
      <c r="D92" s="185" t="s">
        <v>143</v>
      </c>
      <c r="E92" s="186" t="s">
        <v>439</v>
      </c>
      <c r="F92" s="187" t="s">
        <v>440</v>
      </c>
      <c r="G92" s="188" t="s">
        <v>364</v>
      </c>
      <c r="H92" s="189">
        <v>64</v>
      </c>
      <c r="I92" s="190"/>
      <c r="J92" s="191">
        <f t="shared" si="0"/>
        <v>0</v>
      </c>
      <c r="K92" s="187" t="s">
        <v>26</v>
      </c>
      <c r="L92" s="39"/>
      <c r="M92" s="192" t="s">
        <v>26</v>
      </c>
      <c r="N92" s="193" t="s">
        <v>49</v>
      </c>
      <c r="O92" s="64"/>
      <c r="P92" s="194">
        <f t="shared" si="1"/>
        <v>0</v>
      </c>
      <c r="Q92" s="194">
        <v>0</v>
      </c>
      <c r="R92" s="194">
        <f t="shared" si="2"/>
        <v>0</v>
      </c>
      <c r="S92" s="194">
        <v>0</v>
      </c>
      <c r="T92" s="195">
        <f t="shared" si="3"/>
        <v>0</v>
      </c>
      <c r="U92" s="34"/>
      <c r="V92" s="34"/>
      <c r="W92" s="34"/>
      <c r="X92" s="34"/>
      <c r="Y92" s="34"/>
      <c r="Z92" s="34"/>
      <c r="AA92" s="34"/>
      <c r="AB92" s="34"/>
      <c r="AC92" s="34"/>
      <c r="AD92" s="34"/>
      <c r="AE92" s="34"/>
      <c r="AR92" s="196" t="s">
        <v>228</v>
      </c>
      <c r="AT92" s="196" t="s">
        <v>143</v>
      </c>
      <c r="AU92" s="196" t="s">
        <v>87</v>
      </c>
      <c r="AY92" s="17" t="s">
        <v>138</v>
      </c>
      <c r="BE92" s="197">
        <f t="shared" si="4"/>
        <v>0</v>
      </c>
      <c r="BF92" s="197">
        <f t="shared" si="5"/>
        <v>0</v>
      </c>
      <c r="BG92" s="197">
        <f t="shared" si="6"/>
        <v>0</v>
      </c>
      <c r="BH92" s="197">
        <f t="shared" si="7"/>
        <v>0</v>
      </c>
      <c r="BI92" s="197">
        <f t="shared" si="8"/>
        <v>0</v>
      </c>
      <c r="BJ92" s="17" t="s">
        <v>83</v>
      </c>
      <c r="BK92" s="197">
        <f t="shared" si="9"/>
        <v>0</v>
      </c>
      <c r="BL92" s="17" t="s">
        <v>228</v>
      </c>
      <c r="BM92" s="196" t="s">
        <v>441</v>
      </c>
    </row>
    <row r="93" spans="1:65" s="1" customFormat="1" ht="21.6" customHeight="1">
      <c r="A93" s="34"/>
      <c r="B93" s="35"/>
      <c r="C93" s="185" t="s">
        <v>177</v>
      </c>
      <c r="D93" s="185" t="s">
        <v>143</v>
      </c>
      <c r="E93" s="186" t="s">
        <v>442</v>
      </c>
      <c r="F93" s="187" t="s">
        <v>443</v>
      </c>
      <c r="G93" s="188" t="s">
        <v>444</v>
      </c>
      <c r="H93" s="189">
        <v>3.5</v>
      </c>
      <c r="I93" s="190"/>
      <c r="J93" s="191">
        <f t="shared" si="0"/>
        <v>0</v>
      </c>
      <c r="K93" s="187" t="s">
        <v>26</v>
      </c>
      <c r="L93" s="39"/>
      <c r="M93" s="192" t="s">
        <v>26</v>
      </c>
      <c r="N93" s="193" t="s">
        <v>49</v>
      </c>
      <c r="O93" s="64"/>
      <c r="P93" s="194">
        <f t="shared" si="1"/>
        <v>0</v>
      </c>
      <c r="Q93" s="194">
        <v>0</v>
      </c>
      <c r="R93" s="194">
        <f t="shared" si="2"/>
        <v>0</v>
      </c>
      <c r="S93" s="194">
        <v>0</v>
      </c>
      <c r="T93" s="195">
        <f t="shared" si="3"/>
        <v>0</v>
      </c>
      <c r="U93" s="34"/>
      <c r="V93" s="34"/>
      <c r="W93" s="34"/>
      <c r="X93" s="34"/>
      <c r="Y93" s="34"/>
      <c r="Z93" s="34"/>
      <c r="AA93" s="34"/>
      <c r="AB93" s="34"/>
      <c r="AC93" s="34"/>
      <c r="AD93" s="34"/>
      <c r="AE93" s="34"/>
      <c r="AR93" s="196" t="s">
        <v>228</v>
      </c>
      <c r="AT93" s="196" t="s">
        <v>143</v>
      </c>
      <c r="AU93" s="196" t="s">
        <v>87</v>
      </c>
      <c r="AY93" s="17" t="s">
        <v>138</v>
      </c>
      <c r="BE93" s="197">
        <f t="shared" si="4"/>
        <v>0</v>
      </c>
      <c r="BF93" s="197">
        <f t="shared" si="5"/>
        <v>0</v>
      </c>
      <c r="BG93" s="197">
        <f t="shared" si="6"/>
        <v>0</v>
      </c>
      <c r="BH93" s="197">
        <f t="shared" si="7"/>
        <v>0</v>
      </c>
      <c r="BI93" s="197">
        <f t="shared" si="8"/>
        <v>0</v>
      </c>
      <c r="BJ93" s="17" t="s">
        <v>83</v>
      </c>
      <c r="BK93" s="197">
        <f t="shared" si="9"/>
        <v>0</v>
      </c>
      <c r="BL93" s="17" t="s">
        <v>228</v>
      </c>
      <c r="BM93" s="196" t="s">
        <v>445</v>
      </c>
    </row>
    <row r="94" spans="1:65" s="1" customFormat="1" ht="21.6" customHeight="1">
      <c r="A94" s="34"/>
      <c r="B94" s="35"/>
      <c r="C94" s="185" t="s">
        <v>203</v>
      </c>
      <c r="D94" s="185" t="s">
        <v>143</v>
      </c>
      <c r="E94" s="186" t="s">
        <v>446</v>
      </c>
      <c r="F94" s="187" t="s">
        <v>447</v>
      </c>
      <c r="G94" s="188" t="s">
        <v>364</v>
      </c>
      <c r="H94" s="189">
        <v>80</v>
      </c>
      <c r="I94" s="190"/>
      <c r="J94" s="191">
        <f t="shared" si="0"/>
        <v>0</v>
      </c>
      <c r="K94" s="187" t="s">
        <v>26</v>
      </c>
      <c r="L94" s="39"/>
      <c r="M94" s="192" t="s">
        <v>26</v>
      </c>
      <c r="N94" s="193" t="s">
        <v>49</v>
      </c>
      <c r="O94" s="64"/>
      <c r="P94" s="194">
        <f t="shared" si="1"/>
        <v>0</v>
      </c>
      <c r="Q94" s="194">
        <v>0</v>
      </c>
      <c r="R94" s="194">
        <f t="shared" si="2"/>
        <v>0</v>
      </c>
      <c r="S94" s="194">
        <v>0</v>
      </c>
      <c r="T94" s="195">
        <f t="shared" si="3"/>
        <v>0</v>
      </c>
      <c r="U94" s="34"/>
      <c r="V94" s="34"/>
      <c r="W94" s="34"/>
      <c r="X94" s="34"/>
      <c r="Y94" s="34"/>
      <c r="Z94" s="34"/>
      <c r="AA94" s="34"/>
      <c r="AB94" s="34"/>
      <c r="AC94" s="34"/>
      <c r="AD94" s="34"/>
      <c r="AE94" s="34"/>
      <c r="AR94" s="196" t="s">
        <v>228</v>
      </c>
      <c r="AT94" s="196" t="s">
        <v>143</v>
      </c>
      <c r="AU94" s="196" t="s">
        <v>87</v>
      </c>
      <c r="AY94" s="17" t="s">
        <v>138</v>
      </c>
      <c r="BE94" s="197">
        <f t="shared" si="4"/>
        <v>0</v>
      </c>
      <c r="BF94" s="197">
        <f t="shared" si="5"/>
        <v>0</v>
      </c>
      <c r="BG94" s="197">
        <f t="shared" si="6"/>
        <v>0</v>
      </c>
      <c r="BH94" s="197">
        <f t="shared" si="7"/>
        <v>0</v>
      </c>
      <c r="BI94" s="197">
        <f t="shared" si="8"/>
        <v>0</v>
      </c>
      <c r="BJ94" s="17" t="s">
        <v>83</v>
      </c>
      <c r="BK94" s="197">
        <f t="shared" si="9"/>
        <v>0</v>
      </c>
      <c r="BL94" s="17" t="s">
        <v>228</v>
      </c>
      <c r="BM94" s="196" t="s">
        <v>448</v>
      </c>
    </row>
    <row r="95" spans="1:65" s="1" customFormat="1" ht="14.45" customHeight="1">
      <c r="A95" s="34"/>
      <c r="B95" s="35"/>
      <c r="C95" s="185" t="s">
        <v>21</v>
      </c>
      <c r="D95" s="185" t="s">
        <v>143</v>
      </c>
      <c r="E95" s="186" t="s">
        <v>449</v>
      </c>
      <c r="F95" s="187" t="s">
        <v>450</v>
      </c>
      <c r="G95" s="188" t="s">
        <v>168</v>
      </c>
      <c r="H95" s="189">
        <v>8</v>
      </c>
      <c r="I95" s="190"/>
      <c r="J95" s="191">
        <f t="shared" si="0"/>
        <v>0</v>
      </c>
      <c r="K95" s="187" t="s">
        <v>26</v>
      </c>
      <c r="L95" s="39"/>
      <c r="M95" s="192" t="s">
        <v>26</v>
      </c>
      <c r="N95" s="193" t="s">
        <v>49</v>
      </c>
      <c r="O95" s="64"/>
      <c r="P95" s="194">
        <f t="shared" si="1"/>
        <v>0</v>
      </c>
      <c r="Q95" s="194">
        <v>0</v>
      </c>
      <c r="R95" s="194">
        <f t="shared" si="2"/>
        <v>0</v>
      </c>
      <c r="S95" s="194">
        <v>0</v>
      </c>
      <c r="T95" s="195">
        <f t="shared" si="3"/>
        <v>0</v>
      </c>
      <c r="U95" s="34"/>
      <c r="V95" s="34"/>
      <c r="W95" s="34"/>
      <c r="X95" s="34"/>
      <c r="Y95" s="34"/>
      <c r="Z95" s="34"/>
      <c r="AA95" s="34"/>
      <c r="AB95" s="34"/>
      <c r="AC95" s="34"/>
      <c r="AD95" s="34"/>
      <c r="AE95" s="34"/>
      <c r="AR95" s="196" t="s">
        <v>228</v>
      </c>
      <c r="AT95" s="196" t="s">
        <v>143</v>
      </c>
      <c r="AU95" s="196" t="s">
        <v>87</v>
      </c>
      <c r="AY95" s="17" t="s">
        <v>138</v>
      </c>
      <c r="BE95" s="197">
        <f t="shared" si="4"/>
        <v>0</v>
      </c>
      <c r="BF95" s="197">
        <f t="shared" si="5"/>
        <v>0</v>
      </c>
      <c r="BG95" s="197">
        <f t="shared" si="6"/>
        <v>0</v>
      </c>
      <c r="BH95" s="197">
        <f t="shared" si="7"/>
        <v>0</v>
      </c>
      <c r="BI95" s="197">
        <f t="shared" si="8"/>
        <v>0</v>
      </c>
      <c r="BJ95" s="17" t="s">
        <v>83</v>
      </c>
      <c r="BK95" s="197">
        <f t="shared" si="9"/>
        <v>0</v>
      </c>
      <c r="BL95" s="17" t="s">
        <v>228</v>
      </c>
      <c r="BM95" s="196" t="s">
        <v>451</v>
      </c>
    </row>
    <row r="96" spans="1:65" s="1" customFormat="1" ht="14.45" customHeight="1">
      <c r="A96" s="34"/>
      <c r="B96" s="35"/>
      <c r="C96" s="185" t="s">
        <v>211</v>
      </c>
      <c r="D96" s="185" t="s">
        <v>143</v>
      </c>
      <c r="E96" s="186" t="s">
        <v>452</v>
      </c>
      <c r="F96" s="187" t="s">
        <v>453</v>
      </c>
      <c r="G96" s="188" t="s">
        <v>364</v>
      </c>
      <c r="H96" s="189">
        <v>70</v>
      </c>
      <c r="I96" s="190"/>
      <c r="J96" s="191">
        <f t="shared" si="0"/>
        <v>0</v>
      </c>
      <c r="K96" s="187" t="s">
        <v>26</v>
      </c>
      <c r="L96" s="39"/>
      <c r="M96" s="192" t="s">
        <v>26</v>
      </c>
      <c r="N96" s="193" t="s">
        <v>49</v>
      </c>
      <c r="O96" s="64"/>
      <c r="P96" s="194">
        <f t="shared" si="1"/>
        <v>0</v>
      </c>
      <c r="Q96" s="194">
        <v>0</v>
      </c>
      <c r="R96" s="194">
        <f t="shared" si="2"/>
        <v>0</v>
      </c>
      <c r="S96" s="194">
        <v>0</v>
      </c>
      <c r="T96" s="195">
        <f t="shared" si="3"/>
        <v>0</v>
      </c>
      <c r="U96" s="34"/>
      <c r="V96" s="34"/>
      <c r="W96" s="34"/>
      <c r="X96" s="34"/>
      <c r="Y96" s="34"/>
      <c r="Z96" s="34"/>
      <c r="AA96" s="34"/>
      <c r="AB96" s="34"/>
      <c r="AC96" s="34"/>
      <c r="AD96" s="34"/>
      <c r="AE96" s="34"/>
      <c r="AR96" s="196" t="s">
        <v>228</v>
      </c>
      <c r="AT96" s="196" t="s">
        <v>143</v>
      </c>
      <c r="AU96" s="196" t="s">
        <v>87</v>
      </c>
      <c r="AY96" s="17" t="s">
        <v>138</v>
      </c>
      <c r="BE96" s="197">
        <f t="shared" si="4"/>
        <v>0</v>
      </c>
      <c r="BF96" s="197">
        <f t="shared" si="5"/>
        <v>0</v>
      </c>
      <c r="BG96" s="197">
        <f t="shared" si="6"/>
        <v>0</v>
      </c>
      <c r="BH96" s="197">
        <f t="shared" si="7"/>
        <v>0</v>
      </c>
      <c r="BI96" s="197">
        <f t="shared" si="8"/>
        <v>0</v>
      </c>
      <c r="BJ96" s="17" t="s">
        <v>83</v>
      </c>
      <c r="BK96" s="197">
        <f t="shared" si="9"/>
        <v>0</v>
      </c>
      <c r="BL96" s="17" t="s">
        <v>228</v>
      </c>
      <c r="BM96" s="196" t="s">
        <v>454</v>
      </c>
    </row>
    <row r="97" spans="1:65" s="1" customFormat="1" ht="21.6" customHeight="1">
      <c r="A97" s="34"/>
      <c r="B97" s="35"/>
      <c r="C97" s="185" t="s">
        <v>217</v>
      </c>
      <c r="D97" s="185" t="s">
        <v>143</v>
      </c>
      <c r="E97" s="186" t="s">
        <v>455</v>
      </c>
      <c r="F97" s="187" t="s">
        <v>456</v>
      </c>
      <c r="G97" s="188" t="s">
        <v>168</v>
      </c>
      <c r="H97" s="189">
        <v>8</v>
      </c>
      <c r="I97" s="190"/>
      <c r="J97" s="191">
        <f t="shared" si="0"/>
        <v>0</v>
      </c>
      <c r="K97" s="187" t="s">
        <v>26</v>
      </c>
      <c r="L97" s="39"/>
      <c r="M97" s="192" t="s">
        <v>26</v>
      </c>
      <c r="N97" s="193" t="s">
        <v>49</v>
      </c>
      <c r="O97" s="64"/>
      <c r="P97" s="194">
        <f t="shared" si="1"/>
        <v>0</v>
      </c>
      <c r="Q97" s="194">
        <v>0</v>
      </c>
      <c r="R97" s="194">
        <f t="shared" si="2"/>
        <v>0</v>
      </c>
      <c r="S97" s="194">
        <v>0</v>
      </c>
      <c r="T97" s="195">
        <f t="shared" si="3"/>
        <v>0</v>
      </c>
      <c r="U97" s="34"/>
      <c r="V97" s="34"/>
      <c r="W97" s="34"/>
      <c r="X97" s="34"/>
      <c r="Y97" s="34"/>
      <c r="Z97" s="34"/>
      <c r="AA97" s="34"/>
      <c r="AB97" s="34"/>
      <c r="AC97" s="34"/>
      <c r="AD97" s="34"/>
      <c r="AE97" s="34"/>
      <c r="AR97" s="196" t="s">
        <v>228</v>
      </c>
      <c r="AT97" s="196" t="s">
        <v>143</v>
      </c>
      <c r="AU97" s="196" t="s">
        <v>87</v>
      </c>
      <c r="AY97" s="17" t="s">
        <v>138</v>
      </c>
      <c r="BE97" s="197">
        <f t="shared" si="4"/>
        <v>0</v>
      </c>
      <c r="BF97" s="197">
        <f t="shared" si="5"/>
        <v>0</v>
      </c>
      <c r="BG97" s="197">
        <f t="shared" si="6"/>
        <v>0</v>
      </c>
      <c r="BH97" s="197">
        <f t="shared" si="7"/>
        <v>0</v>
      </c>
      <c r="BI97" s="197">
        <f t="shared" si="8"/>
        <v>0</v>
      </c>
      <c r="BJ97" s="17" t="s">
        <v>83</v>
      </c>
      <c r="BK97" s="197">
        <f t="shared" si="9"/>
        <v>0</v>
      </c>
      <c r="BL97" s="17" t="s">
        <v>228</v>
      </c>
      <c r="BM97" s="196" t="s">
        <v>457</v>
      </c>
    </row>
    <row r="98" spans="1:65" s="1" customFormat="1" ht="14.45" customHeight="1">
      <c r="A98" s="34"/>
      <c r="B98" s="35"/>
      <c r="C98" s="185" t="s">
        <v>225</v>
      </c>
      <c r="D98" s="185" t="s">
        <v>143</v>
      </c>
      <c r="E98" s="186" t="s">
        <v>458</v>
      </c>
      <c r="F98" s="187" t="s">
        <v>459</v>
      </c>
      <c r="G98" s="188" t="s">
        <v>168</v>
      </c>
      <c r="H98" s="189">
        <v>8</v>
      </c>
      <c r="I98" s="190"/>
      <c r="J98" s="191">
        <f t="shared" si="0"/>
        <v>0</v>
      </c>
      <c r="K98" s="187" t="s">
        <v>26</v>
      </c>
      <c r="L98" s="39"/>
      <c r="M98" s="192" t="s">
        <v>26</v>
      </c>
      <c r="N98" s="193" t="s">
        <v>49</v>
      </c>
      <c r="O98" s="64"/>
      <c r="P98" s="194">
        <f t="shared" si="1"/>
        <v>0</v>
      </c>
      <c r="Q98" s="194">
        <v>0</v>
      </c>
      <c r="R98" s="194">
        <f t="shared" si="2"/>
        <v>0</v>
      </c>
      <c r="S98" s="194">
        <v>0</v>
      </c>
      <c r="T98" s="195">
        <f t="shared" si="3"/>
        <v>0</v>
      </c>
      <c r="U98" s="34"/>
      <c r="V98" s="34"/>
      <c r="W98" s="34"/>
      <c r="X98" s="34"/>
      <c r="Y98" s="34"/>
      <c r="Z98" s="34"/>
      <c r="AA98" s="34"/>
      <c r="AB98" s="34"/>
      <c r="AC98" s="34"/>
      <c r="AD98" s="34"/>
      <c r="AE98" s="34"/>
      <c r="AR98" s="196" t="s">
        <v>228</v>
      </c>
      <c r="AT98" s="196" t="s">
        <v>143</v>
      </c>
      <c r="AU98" s="196" t="s">
        <v>87</v>
      </c>
      <c r="AY98" s="17" t="s">
        <v>138</v>
      </c>
      <c r="BE98" s="197">
        <f t="shared" si="4"/>
        <v>0</v>
      </c>
      <c r="BF98" s="197">
        <f t="shared" si="5"/>
        <v>0</v>
      </c>
      <c r="BG98" s="197">
        <f t="shared" si="6"/>
        <v>0</v>
      </c>
      <c r="BH98" s="197">
        <f t="shared" si="7"/>
        <v>0</v>
      </c>
      <c r="BI98" s="197">
        <f t="shared" si="8"/>
        <v>0</v>
      </c>
      <c r="BJ98" s="17" t="s">
        <v>83</v>
      </c>
      <c r="BK98" s="197">
        <f t="shared" si="9"/>
        <v>0</v>
      </c>
      <c r="BL98" s="17" t="s">
        <v>228</v>
      </c>
      <c r="BM98" s="196" t="s">
        <v>460</v>
      </c>
    </row>
    <row r="99" spans="1:65" s="1" customFormat="1" ht="14.45" customHeight="1">
      <c r="A99" s="34"/>
      <c r="B99" s="35"/>
      <c r="C99" s="185" t="s">
        <v>15</v>
      </c>
      <c r="D99" s="185" t="s">
        <v>143</v>
      </c>
      <c r="E99" s="186" t="s">
        <v>461</v>
      </c>
      <c r="F99" s="187" t="s">
        <v>462</v>
      </c>
      <c r="G99" s="188" t="s">
        <v>168</v>
      </c>
      <c r="H99" s="189">
        <v>32</v>
      </c>
      <c r="I99" s="190"/>
      <c r="J99" s="191">
        <f t="shared" si="0"/>
        <v>0</v>
      </c>
      <c r="K99" s="187" t="s">
        <v>26</v>
      </c>
      <c r="L99" s="39"/>
      <c r="M99" s="192" t="s">
        <v>26</v>
      </c>
      <c r="N99" s="193" t="s">
        <v>49</v>
      </c>
      <c r="O99" s="64"/>
      <c r="P99" s="194">
        <f t="shared" si="1"/>
        <v>0</v>
      </c>
      <c r="Q99" s="194">
        <v>0</v>
      </c>
      <c r="R99" s="194">
        <f t="shared" si="2"/>
        <v>0</v>
      </c>
      <c r="S99" s="194">
        <v>0</v>
      </c>
      <c r="T99" s="195">
        <f t="shared" si="3"/>
        <v>0</v>
      </c>
      <c r="U99" s="34"/>
      <c r="V99" s="34"/>
      <c r="W99" s="34"/>
      <c r="X99" s="34"/>
      <c r="Y99" s="34"/>
      <c r="Z99" s="34"/>
      <c r="AA99" s="34"/>
      <c r="AB99" s="34"/>
      <c r="AC99" s="34"/>
      <c r="AD99" s="34"/>
      <c r="AE99" s="34"/>
      <c r="AR99" s="196" t="s">
        <v>228</v>
      </c>
      <c r="AT99" s="196" t="s">
        <v>143</v>
      </c>
      <c r="AU99" s="196" t="s">
        <v>87</v>
      </c>
      <c r="AY99" s="17" t="s">
        <v>138</v>
      </c>
      <c r="BE99" s="197">
        <f t="shared" si="4"/>
        <v>0</v>
      </c>
      <c r="BF99" s="197">
        <f t="shared" si="5"/>
        <v>0</v>
      </c>
      <c r="BG99" s="197">
        <f t="shared" si="6"/>
        <v>0</v>
      </c>
      <c r="BH99" s="197">
        <f t="shared" si="7"/>
        <v>0</v>
      </c>
      <c r="BI99" s="197">
        <f t="shared" si="8"/>
        <v>0</v>
      </c>
      <c r="BJ99" s="17" t="s">
        <v>83</v>
      </c>
      <c r="BK99" s="197">
        <f t="shared" si="9"/>
        <v>0</v>
      </c>
      <c r="BL99" s="17" t="s">
        <v>228</v>
      </c>
      <c r="BM99" s="196" t="s">
        <v>463</v>
      </c>
    </row>
    <row r="100" spans="2:63" s="11" customFormat="1" ht="22.9" customHeight="1">
      <c r="B100" s="169"/>
      <c r="C100" s="170"/>
      <c r="D100" s="171" t="s">
        <v>77</v>
      </c>
      <c r="E100" s="183" t="s">
        <v>464</v>
      </c>
      <c r="F100" s="183" t="s">
        <v>465</v>
      </c>
      <c r="G100" s="170"/>
      <c r="H100" s="170"/>
      <c r="I100" s="173"/>
      <c r="J100" s="184">
        <f>BK100</f>
        <v>0</v>
      </c>
      <c r="K100" s="170"/>
      <c r="L100" s="175"/>
      <c r="M100" s="176"/>
      <c r="N100" s="177"/>
      <c r="O100" s="177"/>
      <c r="P100" s="178">
        <f>SUM(P101:P105)</f>
        <v>0</v>
      </c>
      <c r="Q100" s="177"/>
      <c r="R100" s="178">
        <f>SUM(R101:R105)</f>
        <v>0</v>
      </c>
      <c r="S100" s="177"/>
      <c r="T100" s="179">
        <f>SUM(T101:T105)</f>
        <v>0</v>
      </c>
      <c r="AR100" s="180" t="s">
        <v>83</v>
      </c>
      <c r="AT100" s="181" t="s">
        <v>77</v>
      </c>
      <c r="AU100" s="181" t="s">
        <v>83</v>
      </c>
      <c r="AY100" s="180" t="s">
        <v>138</v>
      </c>
      <c r="BK100" s="182">
        <f>SUM(BK101:BK105)</f>
        <v>0</v>
      </c>
    </row>
    <row r="101" spans="1:65" s="1" customFormat="1" ht="21.6" customHeight="1">
      <c r="A101" s="34"/>
      <c r="B101" s="35"/>
      <c r="C101" s="185" t="s">
        <v>228</v>
      </c>
      <c r="D101" s="185" t="s">
        <v>143</v>
      </c>
      <c r="E101" s="186" t="s">
        <v>466</v>
      </c>
      <c r="F101" s="187" t="s">
        <v>467</v>
      </c>
      <c r="G101" s="188" t="s">
        <v>468</v>
      </c>
      <c r="H101" s="189">
        <v>16</v>
      </c>
      <c r="I101" s="190"/>
      <c r="J101" s="191">
        <f>ROUND(I101*H101,2)</f>
        <v>0</v>
      </c>
      <c r="K101" s="187" t="s">
        <v>26</v>
      </c>
      <c r="L101" s="39"/>
      <c r="M101" s="192" t="s">
        <v>26</v>
      </c>
      <c r="N101" s="193" t="s">
        <v>49</v>
      </c>
      <c r="O101" s="64"/>
      <c r="P101" s="194">
        <f>O101*H101</f>
        <v>0</v>
      </c>
      <c r="Q101" s="194">
        <v>0</v>
      </c>
      <c r="R101" s="194">
        <f>Q101*H101</f>
        <v>0</v>
      </c>
      <c r="S101" s="194">
        <v>0</v>
      </c>
      <c r="T101" s="195">
        <f>S101*H101</f>
        <v>0</v>
      </c>
      <c r="U101" s="34"/>
      <c r="V101" s="34"/>
      <c r="W101" s="34"/>
      <c r="X101" s="34"/>
      <c r="Y101" s="34"/>
      <c r="Z101" s="34"/>
      <c r="AA101" s="34"/>
      <c r="AB101" s="34"/>
      <c r="AC101" s="34"/>
      <c r="AD101" s="34"/>
      <c r="AE101" s="34"/>
      <c r="AR101" s="196" t="s">
        <v>93</v>
      </c>
      <c r="AT101" s="196" t="s">
        <v>143</v>
      </c>
      <c r="AU101" s="196" t="s">
        <v>87</v>
      </c>
      <c r="AY101" s="17" t="s">
        <v>138</v>
      </c>
      <c r="BE101" s="197">
        <f>IF(N101="základní",J101,0)</f>
        <v>0</v>
      </c>
      <c r="BF101" s="197">
        <f>IF(N101="snížená",J101,0)</f>
        <v>0</v>
      </c>
      <c r="BG101" s="197">
        <f>IF(N101="zákl. přenesená",J101,0)</f>
        <v>0</v>
      </c>
      <c r="BH101" s="197">
        <f>IF(N101="sníž. přenesená",J101,0)</f>
        <v>0</v>
      </c>
      <c r="BI101" s="197">
        <f>IF(N101="nulová",J101,0)</f>
        <v>0</v>
      </c>
      <c r="BJ101" s="17" t="s">
        <v>83</v>
      </c>
      <c r="BK101" s="197">
        <f>ROUND(I101*H101,2)</f>
        <v>0</v>
      </c>
      <c r="BL101" s="17" t="s">
        <v>93</v>
      </c>
      <c r="BM101" s="196" t="s">
        <v>469</v>
      </c>
    </row>
    <row r="102" spans="1:65" s="1" customFormat="1" ht="14.45" customHeight="1">
      <c r="A102" s="34"/>
      <c r="B102" s="35"/>
      <c r="C102" s="185" t="s">
        <v>243</v>
      </c>
      <c r="D102" s="185" t="s">
        <v>143</v>
      </c>
      <c r="E102" s="186" t="s">
        <v>470</v>
      </c>
      <c r="F102" s="187" t="s">
        <v>471</v>
      </c>
      <c r="G102" s="188" t="s">
        <v>189</v>
      </c>
      <c r="H102" s="189">
        <v>1</v>
      </c>
      <c r="I102" s="190"/>
      <c r="J102" s="191">
        <f>ROUND(I102*H102,2)</f>
        <v>0</v>
      </c>
      <c r="K102" s="187" t="s">
        <v>26</v>
      </c>
      <c r="L102" s="39"/>
      <c r="M102" s="192" t="s">
        <v>26</v>
      </c>
      <c r="N102" s="193" t="s">
        <v>49</v>
      </c>
      <c r="O102" s="64"/>
      <c r="P102" s="194">
        <f>O102*H102</f>
        <v>0</v>
      </c>
      <c r="Q102" s="194">
        <v>0</v>
      </c>
      <c r="R102" s="194">
        <f>Q102*H102</f>
        <v>0</v>
      </c>
      <c r="S102" s="194">
        <v>0</v>
      </c>
      <c r="T102" s="195">
        <f>S102*H102</f>
        <v>0</v>
      </c>
      <c r="U102" s="34"/>
      <c r="V102" s="34"/>
      <c r="W102" s="34"/>
      <c r="X102" s="34"/>
      <c r="Y102" s="34"/>
      <c r="Z102" s="34"/>
      <c r="AA102" s="34"/>
      <c r="AB102" s="34"/>
      <c r="AC102" s="34"/>
      <c r="AD102" s="34"/>
      <c r="AE102" s="34"/>
      <c r="AR102" s="196" t="s">
        <v>93</v>
      </c>
      <c r="AT102" s="196" t="s">
        <v>143</v>
      </c>
      <c r="AU102" s="196" t="s">
        <v>87</v>
      </c>
      <c r="AY102" s="17" t="s">
        <v>138</v>
      </c>
      <c r="BE102" s="197">
        <f>IF(N102="základní",J102,0)</f>
        <v>0</v>
      </c>
      <c r="BF102" s="197">
        <f>IF(N102="snížená",J102,0)</f>
        <v>0</v>
      </c>
      <c r="BG102" s="197">
        <f>IF(N102="zákl. přenesená",J102,0)</f>
        <v>0</v>
      </c>
      <c r="BH102" s="197">
        <f>IF(N102="sníž. přenesená",J102,0)</f>
        <v>0</v>
      </c>
      <c r="BI102" s="197">
        <f>IF(N102="nulová",J102,0)</f>
        <v>0</v>
      </c>
      <c r="BJ102" s="17" t="s">
        <v>83</v>
      </c>
      <c r="BK102" s="197">
        <f>ROUND(I102*H102,2)</f>
        <v>0</v>
      </c>
      <c r="BL102" s="17" t="s">
        <v>93</v>
      </c>
      <c r="BM102" s="196" t="s">
        <v>472</v>
      </c>
    </row>
    <row r="103" spans="1:65" s="1" customFormat="1" ht="21.6" customHeight="1">
      <c r="A103" s="34"/>
      <c r="B103" s="35"/>
      <c r="C103" s="185" t="s">
        <v>248</v>
      </c>
      <c r="D103" s="185" t="s">
        <v>143</v>
      </c>
      <c r="E103" s="186" t="s">
        <v>473</v>
      </c>
      <c r="F103" s="187" t="s">
        <v>474</v>
      </c>
      <c r="G103" s="188" t="s">
        <v>201</v>
      </c>
      <c r="H103" s="189">
        <v>0.119</v>
      </c>
      <c r="I103" s="190"/>
      <c r="J103" s="191">
        <f>ROUND(I103*H103,2)</f>
        <v>0</v>
      </c>
      <c r="K103" s="187" t="s">
        <v>26</v>
      </c>
      <c r="L103" s="39"/>
      <c r="M103" s="192" t="s">
        <v>26</v>
      </c>
      <c r="N103" s="193" t="s">
        <v>49</v>
      </c>
      <c r="O103" s="64"/>
      <c r="P103" s="194">
        <f>O103*H103</f>
        <v>0</v>
      </c>
      <c r="Q103" s="194">
        <v>0</v>
      </c>
      <c r="R103" s="194">
        <f>Q103*H103</f>
        <v>0</v>
      </c>
      <c r="S103" s="194">
        <v>0</v>
      </c>
      <c r="T103" s="195">
        <f>S103*H103</f>
        <v>0</v>
      </c>
      <c r="U103" s="34"/>
      <c r="V103" s="34"/>
      <c r="W103" s="34"/>
      <c r="X103" s="34"/>
      <c r="Y103" s="34"/>
      <c r="Z103" s="34"/>
      <c r="AA103" s="34"/>
      <c r="AB103" s="34"/>
      <c r="AC103" s="34"/>
      <c r="AD103" s="34"/>
      <c r="AE103" s="34"/>
      <c r="AR103" s="196" t="s">
        <v>93</v>
      </c>
      <c r="AT103" s="196" t="s">
        <v>143</v>
      </c>
      <c r="AU103" s="196" t="s">
        <v>87</v>
      </c>
      <c r="AY103" s="17" t="s">
        <v>138</v>
      </c>
      <c r="BE103" s="197">
        <f>IF(N103="základní",J103,0)</f>
        <v>0</v>
      </c>
      <c r="BF103" s="197">
        <f>IF(N103="snížená",J103,0)</f>
        <v>0</v>
      </c>
      <c r="BG103" s="197">
        <f>IF(N103="zákl. přenesená",J103,0)</f>
        <v>0</v>
      </c>
      <c r="BH103" s="197">
        <f>IF(N103="sníž. přenesená",J103,0)</f>
        <v>0</v>
      </c>
      <c r="BI103" s="197">
        <f>IF(N103="nulová",J103,0)</f>
        <v>0</v>
      </c>
      <c r="BJ103" s="17" t="s">
        <v>83</v>
      </c>
      <c r="BK103" s="197">
        <f>ROUND(I103*H103,2)</f>
        <v>0</v>
      </c>
      <c r="BL103" s="17" t="s">
        <v>93</v>
      </c>
      <c r="BM103" s="196" t="s">
        <v>475</v>
      </c>
    </row>
    <row r="104" spans="1:65" s="1" customFormat="1" ht="14.45" customHeight="1">
      <c r="A104" s="34"/>
      <c r="B104" s="35"/>
      <c r="C104" s="185" t="s">
        <v>255</v>
      </c>
      <c r="D104" s="185" t="s">
        <v>143</v>
      </c>
      <c r="E104" s="186" t="s">
        <v>476</v>
      </c>
      <c r="F104" s="187" t="s">
        <v>477</v>
      </c>
      <c r="G104" s="188" t="s">
        <v>168</v>
      </c>
      <c r="H104" s="189">
        <v>1</v>
      </c>
      <c r="I104" s="190"/>
      <c r="J104" s="191">
        <f>ROUND(I104*H104,2)</f>
        <v>0</v>
      </c>
      <c r="K104" s="187" t="s">
        <v>26</v>
      </c>
      <c r="L104" s="39"/>
      <c r="M104" s="192" t="s">
        <v>26</v>
      </c>
      <c r="N104" s="193" t="s">
        <v>49</v>
      </c>
      <c r="O104" s="64"/>
      <c r="P104" s="194">
        <f>O104*H104</f>
        <v>0</v>
      </c>
      <c r="Q104" s="194">
        <v>0</v>
      </c>
      <c r="R104" s="194">
        <f>Q104*H104</f>
        <v>0</v>
      </c>
      <c r="S104" s="194">
        <v>0</v>
      </c>
      <c r="T104" s="195">
        <f>S104*H104</f>
        <v>0</v>
      </c>
      <c r="U104" s="34"/>
      <c r="V104" s="34"/>
      <c r="W104" s="34"/>
      <c r="X104" s="34"/>
      <c r="Y104" s="34"/>
      <c r="Z104" s="34"/>
      <c r="AA104" s="34"/>
      <c r="AB104" s="34"/>
      <c r="AC104" s="34"/>
      <c r="AD104" s="34"/>
      <c r="AE104" s="34"/>
      <c r="AR104" s="196" t="s">
        <v>93</v>
      </c>
      <c r="AT104" s="196" t="s">
        <v>143</v>
      </c>
      <c r="AU104" s="196" t="s">
        <v>87</v>
      </c>
      <c r="AY104" s="17" t="s">
        <v>138</v>
      </c>
      <c r="BE104" s="197">
        <f>IF(N104="základní",J104,0)</f>
        <v>0</v>
      </c>
      <c r="BF104" s="197">
        <f>IF(N104="snížená",J104,0)</f>
        <v>0</v>
      </c>
      <c r="BG104" s="197">
        <f>IF(N104="zákl. přenesená",J104,0)</f>
        <v>0</v>
      </c>
      <c r="BH104" s="197">
        <f>IF(N104="sníž. přenesená",J104,0)</f>
        <v>0</v>
      </c>
      <c r="BI104" s="197">
        <f>IF(N104="nulová",J104,0)</f>
        <v>0</v>
      </c>
      <c r="BJ104" s="17" t="s">
        <v>83</v>
      </c>
      <c r="BK104" s="197">
        <f>ROUND(I104*H104,2)</f>
        <v>0</v>
      </c>
      <c r="BL104" s="17" t="s">
        <v>93</v>
      </c>
      <c r="BM104" s="196" t="s">
        <v>478</v>
      </c>
    </row>
    <row r="105" spans="1:65" s="1" customFormat="1" ht="14.45" customHeight="1">
      <c r="A105" s="34"/>
      <c r="B105" s="35"/>
      <c r="C105" s="185" t="s">
        <v>262</v>
      </c>
      <c r="D105" s="185" t="s">
        <v>143</v>
      </c>
      <c r="E105" s="186" t="s">
        <v>479</v>
      </c>
      <c r="F105" s="187" t="s">
        <v>480</v>
      </c>
      <c r="G105" s="188" t="s">
        <v>168</v>
      </c>
      <c r="H105" s="189">
        <v>1</v>
      </c>
      <c r="I105" s="190"/>
      <c r="J105" s="191">
        <f>ROUND(I105*H105,2)</f>
        <v>0</v>
      </c>
      <c r="K105" s="187" t="s">
        <v>26</v>
      </c>
      <c r="L105" s="39"/>
      <c r="M105" s="242" t="s">
        <v>26</v>
      </c>
      <c r="N105" s="243" t="s">
        <v>49</v>
      </c>
      <c r="O105" s="244"/>
      <c r="P105" s="245">
        <f>O105*H105</f>
        <v>0</v>
      </c>
      <c r="Q105" s="245">
        <v>0</v>
      </c>
      <c r="R105" s="245">
        <f>Q105*H105</f>
        <v>0</v>
      </c>
      <c r="S105" s="245">
        <v>0</v>
      </c>
      <c r="T105" s="246">
        <f>S105*H105</f>
        <v>0</v>
      </c>
      <c r="U105" s="34"/>
      <c r="V105" s="34"/>
      <c r="W105" s="34"/>
      <c r="X105" s="34"/>
      <c r="Y105" s="34"/>
      <c r="Z105" s="34"/>
      <c r="AA105" s="34"/>
      <c r="AB105" s="34"/>
      <c r="AC105" s="34"/>
      <c r="AD105" s="34"/>
      <c r="AE105" s="34"/>
      <c r="AR105" s="196" t="s">
        <v>93</v>
      </c>
      <c r="AT105" s="196" t="s">
        <v>143</v>
      </c>
      <c r="AU105" s="196" t="s">
        <v>87</v>
      </c>
      <c r="AY105" s="17" t="s">
        <v>138</v>
      </c>
      <c r="BE105" s="197">
        <f>IF(N105="základní",J105,0)</f>
        <v>0</v>
      </c>
      <c r="BF105" s="197">
        <f>IF(N105="snížená",J105,0)</f>
        <v>0</v>
      </c>
      <c r="BG105" s="197">
        <f>IF(N105="zákl. přenesená",J105,0)</f>
        <v>0</v>
      </c>
      <c r="BH105" s="197">
        <f>IF(N105="sníž. přenesená",J105,0)</f>
        <v>0</v>
      </c>
      <c r="BI105" s="197">
        <f>IF(N105="nulová",J105,0)</f>
        <v>0</v>
      </c>
      <c r="BJ105" s="17" t="s">
        <v>83</v>
      </c>
      <c r="BK105" s="197">
        <f>ROUND(I105*H105,2)</f>
        <v>0</v>
      </c>
      <c r="BL105" s="17" t="s">
        <v>93</v>
      </c>
      <c r="BM105" s="196" t="s">
        <v>481</v>
      </c>
    </row>
    <row r="106" spans="1:31" s="1" customFormat="1" ht="6.95" customHeight="1">
      <c r="A106" s="34"/>
      <c r="B106" s="47"/>
      <c r="C106" s="48"/>
      <c r="D106" s="48"/>
      <c r="E106" s="48"/>
      <c r="F106" s="48"/>
      <c r="G106" s="48"/>
      <c r="H106" s="48"/>
      <c r="I106" s="135"/>
      <c r="J106" s="48"/>
      <c r="K106" s="48"/>
      <c r="L106" s="39"/>
      <c r="M106" s="34"/>
      <c r="O106" s="34"/>
      <c r="P106" s="34"/>
      <c r="Q106" s="34"/>
      <c r="R106" s="34"/>
      <c r="S106" s="34"/>
      <c r="T106" s="34"/>
      <c r="U106" s="34"/>
      <c r="V106" s="34"/>
      <c r="W106" s="34"/>
      <c r="X106" s="34"/>
      <c r="Y106" s="34"/>
      <c r="Z106" s="34"/>
      <c r="AA106" s="34"/>
      <c r="AB106" s="34"/>
      <c r="AC106" s="34"/>
      <c r="AD106" s="34"/>
      <c r="AE106" s="34"/>
    </row>
  </sheetData>
  <sheetProtection sheet="1" objects="1" scenarios="1" formatColumns="0" formatRows="0" autoFilter="0"/>
  <autoFilter ref="C81:K10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8"/>
  <sheetViews>
    <sheetView showGridLines="0" tabSelected="1" workbookViewId="0" topLeftCell="A62">
      <selection activeCell="H90" sqref="H90"/>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43.421875" style="0" customWidth="1"/>
    <col min="7" max="7" width="6.00390625" style="0" customWidth="1"/>
    <col min="8" max="8" width="9.8515625" style="0" customWidth="1"/>
    <col min="9" max="9" width="17.28125" style="100"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44"/>
      <c r="M2" s="344"/>
      <c r="N2" s="344"/>
      <c r="O2" s="344"/>
      <c r="P2" s="344"/>
      <c r="Q2" s="344"/>
      <c r="R2" s="344"/>
      <c r="S2" s="344"/>
      <c r="T2" s="344"/>
      <c r="U2" s="344"/>
      <c r="V2" s="344"/>
      <c r="AT2" s="17" t="s">
        <v>92</v>
      </c>
    </row>
    <row r="3" spans="2:46" ht="6.95" customHeight="1">
      <c r="B3" s="101"/>
      <c r="C3" s="102"/>
      <c r="D3" s="102"/>
      <c r="E3" s="102"/>
      <c r="F3" s="102"/>
      <c r="G3" s="102"/>
      <c r="H3" s="102"/>
      <c r="I3" s="103"/>
      <c r="J3" s="102"/>
      <c r="K3" s="102"/>
      <c r="L3" s="20"/>
      <c r="AT3" s="17" t="s">
        <v>87</v>
      </c>
    </row>
    <row r="4" spans="2:46" ht="24.95" customHeight="1">
      <c r="B4" s="20"/>
      <c r="D4" s="104" t="s">
        <v>99</v>
      </c>
      <c r="L4" s="20"/>
      <c r="M4" s="105" t="s">
        <v>17</v>
      </c>
      <c r="AT4" s="17" t="s">
        <v>11</v>
      </c>
    </row>
    <row r="5" spans="2:12" ht="6.95" customHeight="1">
      <c r="B5" s="20"/>
      <c r="L5" s="20"/>
    </row>
    <row r="6" spans="2:12" ht="12" customHeight="1">
      <c r="B6" s="20"/>
      <c r="D6" s="106" t="s">
        <v>23</v>
      </c>
      <c r="L6" s="20"/>
    </row>
    <row r="7" spans="2:12" ht="24" customHeight="1">
      <c r="B7" s="20"/>
      <c r="E7" s="371" t="str">
        <f>'Rekapitulace stavby'!K6</f>
        <v>VÝKAZ VÝMĚR- Vytvoření infrastruktury pro Centrum e-learningu</v>
      </c>
      <c r="F7" s="372"/>
      <c r="G7" s="372"/>
      <c r="H7" s="372"/>
      <c r="L7" s="20"/>
    </row>
    <row r="8" spans="1:31" s="1" customFormat="1" ht="12" customHeight="1">
      <c r="A8" s="34"/>
      <c r="B8" s="39"/>
      <c r="C8" s="34"/>
      <c r="D8" s="106" t="s">
        <v>100</v>
      </c>
      <c r="E8" s="34"/>
      <c r="F8" s="34"/>
      <c r="G8" s="34"/>
      <c r="H8" s="34"/>
      <c r="I8" s="107"/>
      <c r="J8" s="34"/>
      <c r="K8" s="34"/>
      <c r="L8" s="108"/>
      <c r="S8" s="34"/>
      <c r="T8" s="34"/>
      <c r="U8" s="34"/>
      <c r="V8" s="34"/>
      <c r="W8" s="34"/>
      <c r="X8" s="34"/>
      <c r="Y8" s="34"/>
      <c r="Z8" s="34"/>
      <c r="AA8" s="34"/>
      <c r="AB8" s="34"/>
      <c r="AC8" s="34"/>
      <c r="AD8" s="34"/>
      <c r="AE8" s="34"/>
    </row>
    <row r="9" spans="1:31" s="1" customFormat="1" ht="14.45" customHeight="1">
      <c r="A9" s="34"/>
      <c r="B9" s="39"/>
      <c r="C9" s="34"/>
      <c r="D9" s="34"/>
      <c r="E9" s="373" t="s">
        <v>482</v>
      </c>
      <c r="F9" s="374"/>
      <c r="G9" s="374"/>
      <c r="H9" s="374"/>
      <c r="I9" s="107"/>
      <c r="J9" s="34"/>
      <c r="K9" s="34"/>
      <c r="L9" s="108"/>
      <c r="S9" s="34"/>
      <c r="T9" s="34"/>
      <c r="U9" s="34"/>
      <c r="V9" s="34"/>
      <c r="W9" s="34"/>
      <c r="X9" s="34"/>
      <c r="Y9" s="34"/>
      <c r="Z9" s="34"/>
      <c r="AA9" s="34"/>
      <c r="AB9" s="34"/>
      <c r="AC9" s="34"/>
      <c r="AD9" s="34"/>
      <c r="AE9" s="34"/>
    </row>
    <row r="10" spans="1:31" s="1" customFormat="1" ht="12">
      <c r="A10" s="34"/>
      <c r="B10" s="39"/>
      <c r="C10" s="34"/>
      <c r="D10" s="34"/>
      <c r="E10" s="34"/>
      <c r="F10" s="34"/>
      <c r="G10" s="34"/>
      <c r="H10" s="34"/>
      <c r="I10" s="107"/>
      <c r="J10" s="34"/>
      <c r="K10" s="34"/>
      <c r="L10" s="108"/>
      <c r="S10" s="34"/>
      <c r="T10" s="34"/>
      <c r="U10" s="34"/>
      <c r="V10" s="34"/>
      <c r="W10" s="34"/>
      <c r="X10" s="34"/>
      <c r="Y10" s="34"/>
      <c r="Z10" s="34"/>
      <c r="AA10" s="34"/>
      <c r="AB10" s="34"/>
      <c r="AC10" s="34"/>
      <c r="AD10" s="34"/>
      <c r="AE10" s="34"/>
    </row>
    <row r="11" spans="1:31" s="1" customFormat="1" ht="12" customHeight="1">
      <c r="A11" s="34"/>
      <c r="B11" s="39"/>
      <c r="C11" s="34"/>
      <c r="D11" s="106" t="s">
        <v>25</v>
      </c>
      <c r="E11" s="34"/>
      <c r="F11" s="109" t="s">
        <v>26</v>
      </c>
      <c r="G11" s="34"/>
      <c r="H11" s="34"/>
      <c r="I11" s="110" t="s">
        <v>27</v>
      </c>
      <c r="J11" s="109" t="s">
        <v>26</v>
      </c>
      <c r="K11" s="34"/>
      <c r="L11" s="108"/>
      <c r="S11" s="34"/>
      <c r="T11" s="34"/>
      <c r="U11" s="34"/>
      <c r="V11" s="34"/>
      <c r="W11" s="34"/>
      <c r="X11" s="34"/>
      <c r="Y11" s="34"/>
      <c r="Z11" s="34"/>
      <c r="AA11" s="34"/>
      <c r="AB11" s="34"/>
      <c r="AC11" s="34"/>
      <c r="AD11" s="34"/>
      <c r="AE11" s="34"/>
    </row>
    <row r="12" spans="1:31" s="1" customFormat="1" ht="12" customHeight="1">
      <c r="A12" s="34"/>
      <c r="B12" s="39"/>
      <c r="C12" s="34"/>
      <c r="D12" s="106" t="s">
        <v>28</v>
      </c>
      <c r="E12" s="34"/>
      <c r="F12" s="109" t="s">
        <v>29</v>
      </c>
      <c r="G12" s="34"/>
      <c r="H12" s="34"/>
      <c r="I12" s="110" t="s">
        <v>30</v>
      </c>
      <c r="J12" s="111" t="str">
        <f>'Rekapitulace stavby'!AN8</f>
        <v>14. 1. 2019</v>
      </c>
      <c r="K12" s="34"/>
      <c r="L12" s="108"/>
      <c r="S12" s="34"/>
      <c r="T12" s="34"/>
      <c r="U12" s="34"/>
      <c r="V12" s="34"/>
      <c r="W12" s="34"/>
      <c r="X12" s="34"/>
      <c r="Y12" s="34"/>
      <c r="Z12" s="34"/>
      <c r="AA12" s="34"/>
      <c r="AB12" s="34"/>
      <c r="AC12" s="34"/>
      <c r="AD12" s="34"/>
      <c r="AE12" s="34"/>
    </row>
    <row r="13" spans="1:31" s="1" customFormat="1" ht="10.9" customHeight="1">
      <c r="A13" s="34"/>
      <c r="B13" s="39"/>
      <c r="C13" s="34"/>
      <c r="D13" s="34"/>
      <c r="E13" s="34"/>
      <c r="F13" s="34"/>
      <c r="G13" s="34"/>
      <c r="H13" s="34"/>
      <c r="I13" s="107"/>
      <c r="J13" s="34"/>
      <c r="K13" s="34"/>
      <c r="L13" s="108"/>
      <c r="S13" s="34"/>
      <c r="T13" s="34"/>
      <c r="U13" s="34"/>
      <c r="V13" s="34"/>
      <c r="W13" s="34"/>
      <c r="X13" s="34"/>
      <c r="Y13" s="34"/>
      <c r="Z13" s="34"/>
      <c r="AA13" s="34"/>
      <c r="AB13" s="34"/>
      <c r="AC13" s="34"/>
      <c r="AD13" s="34"/>
      <c r="AE13" s="34"/>
    </row>
    <row r="14" spans="1:31" s="1" customFormat="1" ht="12" customHeight="1">
      <c r="A14" s="34"/>
      <c r="B14" s="39"/>
      <c r="C14" s="34"/>
      <c r="D14" s="106" t="s">
        <v>32</v>
      </c>
      <c r="E14" s="34"/>
      <c r="F14" s="34"/>
      <c r="G14" s="34"/>
      <c r="H14" s="34"/>
      <c r="I14" s="110" t="s">
        <v>33</v>
      </c>
      <c r="J14" s="109" t="str">
        <f>IF('Rekapitulace stavby'!AN10="","",'Rekapitulace stavby'!AN10)</f>
        <v/>
      </c>
      <c r="K14" s="34"/>
      <c r="L14" s="108"/>
      <c r="S14" s="34"/>
      <c r="T14" s="34"/>
      <c r="U14" s="34"/>
      <c r="V14" s="34"/>
      <c r="W14" s="34"/>
      <c r="X14" s="34"/>
      <c r="Y14" s="34"/>
      <c r="Z14" s="34"/>
      <c r="AA14" s="34"/>
      <c r="AB14" s="34"/>
      <c r="AC14" s="34"/>
      <c r="AD14" s="34"/>
      <c r="AE14" s="34"/>
    </row>
    <row r="15" spans="1:31" s="1" customFormat="1" ht="18" customHeight="1">
      <c r="A15" s="34"/>
      <c r="B15" s="39"/>
      <c r="C15" s="34"/>
      <c r="D15" s="34"/>
      <c r="E15" s="109" t="str">
        <f>IF('Rekapitulace stavby'!E11="","",'Rekapitulace stavby'!E11)</f>
        <v>Univerzita Karlova - Ústřední knihovna</v>
      </c>
      <c r="F15" s="34"/>
      <c r="G15" s="34"/>
      <c r="H15" s="34"/>
      <c r="I15" s="110" t="s">
        <v>35</v>
      </c>
      <c r="J15" s="109" t="str">
        <f>IF('Rekapitulace stavby'!AN11="","",'Rekapitulace stavby'!AN11)</f>
        <v/>
      </c>
      <c r="K15" s="34"/>
      <c r="L15" s="108"/>
      <c r="S15" s="34"/>
      <c r="T15" s="34"/>
      <c r="U15" s="34"/>
      <c r="V15" s="34"/>
      <c r="W15" s="34"/>
      <c r="X15" s="34"/>
      <c r="Y15" s="34"/>
      <c r="Z15" s="34"/>
      <c r="AA15" s="34"/>
      <c r="AB15" s="34"/>
      <c r="AC15" s="34"/>
      <c r="AD15" s="34"/>
      <c r="AE15" s="34"/>
    </row>
    <row r="16" spans="1:31" s="1" customFormat="1" ht="6.95" customHeight="1">
      <c r="A16" s="34"/>
      <c r="B16" s="39"/>
      <c r="C16" s="34"/>
      <c r="D16" s="34"/>
      <c r="E16" s="34"/>
      <c r="F16" s="34"/>
      <c r="G16" s="34"/>
      <c r="H16" s="34"/>
      <c r="I16" s="107"/>
      <c r="J16" s="34"/>
      <c r="K16" s="34"/>
      <c r="L16" s="108"/>
      <c r="S16" s="34"/>
      <c r="T16" s="34"/>
      <c r="U16" s="34"/>
      <c r="V16" s="34"/>
      <c r="W16" s="34"/>
      <c r="X16" s="34"/>
      <c r="Y16" s="34"/>
      <c r="Z16" s="34"/>
      <c r="AA16" s="34"/>
      <c r="AB16" s="34"/>
      <c r="AC16" s="34"/>
      <c r="AD16" s="34"/>
      <c r="AE16" s="34"/>
    </row>
    <row r="17" spans="1:31" s="1" customFormat="1" ht="12" customHeight="1">
      <c r="A17" s="34"/>
      <c r="B17" s="39"/>
      <c r="C17" s="34"/>
      <c r="D17" s="106" t="s">
        <v>36</v>
      </c>
      <c r="E17" s="34"/>
      <c r="F17" s="34"/>
      <c r="G17" s="34"/>
      <c r="H17" s="34"/>
      <c r="I17" s="110" t="s">
        <v>33</v>
      </c>
      <c r="J17" s="30" t="str">
        <f>'Rekapitulace stavby'!AN13</f>
        <v>Vyplň údaj</v>
      </c>
      <c r="K17" s="34"/>
      <c r="L17" s="108"/>
      <c r="S17" s="34"/>
      <c r="T17" s="34"/>
      <c r="U17" s="34"/>
      <c r="V17" s="34"/>
      <c r="W17" s="34"/>
      <c r="X17" s="34"/>
      <c r="Y17" s="34"/>
      <c r="Z17" s="34"/>
      <c r="AA17" s="34"/>
      <c r="AB17" s="34"/>
      <c r="AC17" s="34"/>
      <c r="AD17" s="34"/>
      <c r="AE17" s="34"/>
    </row>
    <row r="18" spans="1:31" s="1" customFormat="1" ht="18" customHeight="1">
      <c r="A18" s="34"/>
      <c r="B18" s="39"/>
      <c r="C18" s="34"/>
      <c r="D18" s="34"/>
      <c r="E18" s="375" t="str">
        <f>'Rekapitulace stavby'!E14</f>
        <v>Vyplň údaj</v>
      </c>
      <c r="F18" s="376"/>
      <c r="G18" s="376"/>
      <c r="H18" s="376"/>
      <c r="I18" s="110" t="s">
        <v>35</v>
      </c>
      <c r="J18" s="30" t="str">
        <f>'Rekapitulace stavby'!AN14</f>
        <v>Vyplň údaj</v>
      </c>
      <c r="K18" s="34"/>
      <c r="L18" s="108"/>
      <c r="S18" s="34"/>
      <c r="T18" s="34"/>
      <c r="U18" s="34"/>
      <c r="V18" s="34"/>
      <c r="W18" s="34"/>
      <c r="X18" s="34"/>
      <c r="Y18" s="34"/>
      <c r="Z18" s="34"/>
      <c r="AA18" s="34"/>
      <c r="AB18" s="34"/>
      <c r="AC18" s="34"/>
      <c r="AD18" s="34"/>
      <c r="AE18" s="34"/>
    </row>
    <row r="19" spans="1:31" s="1" customFormat="1" ht="6.95" customHeight="1">
      <c r="A19" s="34"/>
      <c r="B19" s="39"/>
      <c r="C19" s="34"/>
      <c r="D19" s="34"/>
      <c r="E19" s="34"/>
      <c r="F19" s="34"/>
      <c r="G19" s="34"/>
      <c r="H19" s="34"/>
      <c r="I19" s="107"/>
      <c r="J19" s="34"/>
      <c r="K19" s="34"/>
      <c r="L19" s="108"/>
      <c r="S19" s="34"/>
      <c r="T19" s="34"/>
      <c r="U19" s="34"/>
      <c r="V19" s="34"/>
      <c r="W19" s="34"/>
      <c r="X19" s="34"/>
      <c r="Y19" s="34"/>
      <c r="Z19" s="34"/>
      <c r="AA19" s="34"/>
      <c r="AB19" s="34"/>
      <c r="AC19" s="34"/>
      <c r="AD19" s="34"/>
      <c r="AE19" s="34"/>
    </row>
    <row r="20" spans="1:31" s="1" customFormat="1" ht="12" customHeight="1">
      <c r="A20" s="34"/>
      <c r="B20" s="39"/>
      <c r="C20" s="34"/>
      <c r="D20" s="106" t="s">
        <v>38</v>
      </c>
      <c r="E20" s="34"/>
      <c r="F20" s="34"/>
      <c r="G20" s="34"/>
      <c r="H20" s="34"/>
      <c r="I20" s="110" t="s">
        <v>33</v>
      </c>
      <c r="J20" s="109" t="str">
        <f>IF('Rekapitulace stavby'!AN16="","",'Rekapitulace stavby'!AN16)</f>
        <v/>
      </c>
      <c r="K20" s="34"/>
      <c r="L20" s="108"/>
      <c r="S20" s="34"/>
      <c r="T20" s="34"/>
      <c r="U20" s="34"/>
      <c r="V20" s="34"/>
      <c r="W20" s="34"/>
      <c r="X20" s="34"/>
      <c r="Y20" s="34"/>
      <c r="Z20" s="34"/>
      <c r="AA20" s="34"/>
      <c r="AB20" s="34"/>
      <c r="AC20" s="34"/>
      <c r="AD20" s="34"/>
      <c r="AE20" s="34"/>
    </row>
    <row r="21" spans="1:31" s="1" customFormat="1" ht="18" customHeight="1">
      <c r="A21" s="34"/>
      <c r="B21" s="39"/>
      <c r="C21" s="34"/>
      <c r="D21" s="34"/>
      <c r="E21" s="109" t="str">
        <f>IF('Rekapitulace stavby'!E17="","",'Rekapitulace stavby'!E17)</f>
        <v>Revitali s.r.o.</v>
      </c>
      <c r="F21" s="34"/>
      <c r="G21" s="34"/>
      <c r="H21" s="34"/>
      <c r="I21" s="110" t="s">
        <v>35</v>
      </c>
      <c r="J21" s="109" t="str">
        <f>IF('Rekapitulace stavby'!AN17="","",'Rekapitulace stavby'!AN17)</f>
        <v/>
      </c>
      <c r="K21" s="34"/>
      <c r="L21" s="108"/>
      <c r="S21" s="34"/>
      <c r="T21" s="34"/>
      <c r="U21" s="34"/>
      <c r="V21" s="34"/>
      <c r="W21" s="34"/>
      <c r="X21" s="34"/>
      <c r="Y21" s="34"/>
      <c r="Z21" s="34"/>
      <c r="AA21" s="34"/>
      <c r="AB21" s="34"/>
      <c r="AC21" s="34"/>
      <c r="AD21" s="34"/>
      <c r="AE21" s="34"/>
    </row>
    <row r="22" spans="1:31" s="1" customFormat="1" ht="6.95" customHeight="1">
      <c r="A22" s="34"/>
      <c r="B22" s="39"/>
      <c r="C22" s="34"/>
      <c r="D22" s="34"/>
      <c r="E22" s="34"/>
      <c r="F22" s="34"/>
      <c r="G22" s="34"/>
      <c r="H22" s="34"/>
      <c r="I22" s="107"/>
      <c r="J22" s="34"/>
      <c r="K22" s="34"/>
      <c r="L22" s="108"/>
      <c r="S22" s="34"/>
      <c r="T22" s="34"/>
      <c r="U22" s="34"/>
      <c r="V22" s="34"/>
      <c r="W22" s="34"/>
      <c r="X22" s="34"/>
      <c r="Y22" s="34"/>
      <c r="Z22" s="34"/>
      <c r="AA22" s="34"/>
      <c r="AB22" s="34"/>
      <c r="AC22" s="34"/>
      <c r="AD22" s="34"/>
      <c r="AE22" s="34"/>
    </row>
    <row r="23" spans="1:31" s="1" customFormat="1" ht="12" customHeight="1">
      <c r="A23" s="34"/>
      <c r="B23" s="39"/>
      <c r="C23" s="34"/>
      <c r="D23" s="106" t="s">
        <v>41</v>
      </c>
      <c r="E23" s="34"/>
      <c r="F23" s="34"/>
      <c r="G23" s="34"/>
      <c r="H23" s="34"/>
      <c r="I23" s="110" t="s">
        <v>33</v>
      </c>
      <c r="J23" s="109" t="str">
        <f>IF('Rekapitulace stavby'!AN19="","",'Rekapitulace stavby'!AN19)</f>
        <v/>
      </c>
      <c r="K23" s="34"/>
      <c r="L23" s="108"/>
      <c r="S23" s="34"/>
      <c r="T23" s="34"/>
      <c r="U23" s="34"/>
      <c r="V23" s="34"/>
      <c r="W23" s="34"/>
      <c r="X23" s="34"/>
      <c r="Y23" s="34"/>
      <c r="Z23" s="34"/>
      <c r="AA23" s="34"/>
      <c r="AB23" s="34"/>
      <c r="AC23" s="34"/>
      <c r="AD23" s="34"/>
      <c r="AE23" s="34"/>
    </row>
    <row r="24" spans="1:31" s="1" customFormat="1" ht="18" customHeight="1">
      <c r="A24" s="34"/>
      <c r="B24" s="39"/>
      <c r="C24" s="34"/>
      <c r="D24" s="34"/>
      <c r="E24" s="109" t="str">
        <f>IF('Rekapitulace stavby'!E20="","",'Rekapitulace stavby'!E20)</f>
        <v xml:space="preserve"> </v>
      </c>
      <c r="F24" s="34"/>
      <c r="G24" s="34"/>
      <c r="H24" s="34"/>
      <c r="I24" s="110" t="s">
        <v>35</v>
      </c>
      <c r="J24" s="109" t="str">
        <f>IF('Rekapitulace stavby'!AN20="","",'Rekapitulace stavby'!AN20)</f>
        <v/>
      </c>
      <c r="K24" s="34"/>
      <c r="L24" s="108"/>
      <c r="S24" s="34"/>
      <c r="T24" s="34"/>
      <c r="U24" s="34"/>
      <c r="V24" s="34"/>
      <c r="W24" s="34"/>
      <c r="X24" s="34"/>
      <c r="Y24" s="34"/>
      <c r="Z24" s="34"/>
      <c r="AA24" s="34"/>
      <c r="AB24" s="34"/>
      <c r="AC24" s="34"/>
      <c r="AD24" s="34"/>
      <c r="AE24" s="34"/>
    </row>
    <row r="25" spans="1:31" s="1" customFormat="1" ht="6.95" customHeight="1">
      <c r="A25" s="34"/>
      <c r="B25" s="39"/>
      <c r="C25" s="34"/>
      <c r="D25" s="34"/>
      <c r="E25" s="34"/>
      <c r="F25" s="34"/>
      <c r="G25" s="34"/>
      <c r="H25" s="34"/>
      <c r="I25" s="107"/>
      <c r="J25" s="34"/>
      <c r="K25" s="34"/>
      <c r="L25" s="108"/>
      <c r="S25" s="34"/>
      <c r="T25" s="34"/>
      <c r="U25" s="34"/>
      <c r="V25" s="34"/>
      <c r="W25" s="34"/>
      <c r="X25" s="34"/>
      <c r="Y25" s="34"/>
      <c r="Z25" s="34"/>
      <c r="AA25" s="34"/>
      <c r="AB25" s="34"/>
      <c r="AC25" s="34"/>
      <c r="AD25" s="34"/>
      <c r="AE25" s="34"/>
    </row>
    <row r="26" spans="1:31" s="1" customFormat="1" ht="12" customHeight="1">
      <c r="A26" s="34"/>
      <c r="B26" s="39"/>
      <c r="C26" s="34"/>
      <c r="D26" s="106" t="s">
        <v>42</v>
      </c>
      <c r="E26" s="34"/>
      <c r="F26" s="34"/>
      <c r="G26" s="34"/>
      <c r="H26" s="34"/>
      <c r="I26" s="107"/>
      <c r="J26" s="34"/>
      <c r="K26" s="34"/>
      <c r="L26" s="108"/>
      <c r="S26" s="34"/>
      <c r="T26" s="34"/>
      <c r="U26" s="34"/>
      <c r="V26" s="34"/>
      <c r="W26" s="34"/>
      <c r="X26" s="34"/>
      <c r="Y26" s="34"/>
      <c r="Z26" s="34"/>
      <c r="AA26" s="34"/>
      <c r="AB26" s="34"/>
      <c r="AC26" s="34"/>
      <c r="AD26" s="34"/>
      <c r="AE26" s="34"/>
    </row>
    <row r="27" spans="1:31" s="7" customFormat="1" ht="14.45" customHeight="1">
      <c r="A27" s="112"/>
      <c r="B27" s="113"/>
      <c r="C27" s="112"/>
      <c r="D27" s="112"/>
      <c r="E27" s="377" t="s">
        <v>26</v>
      </c>
      <c r="F27" s="377"/>
      <c r="G27" s="377"/>
      <c r="H27" s="377"/>
      <c r="I27" s="114"/>
      <c r="J27" s="112"/>
      <c r="K27" s="112"/>
      <c r="L27" s="115"/>
      <c r="S27" s="112"/>
      <c r="T27" s="112"/>
      <c r="U27" s="112"/>
      <c r="V27" s="112"/>
      <c r="W27" s="112"/>
      <c r="X27" s="112"/>
      <c r="Y27" s="112"/>
      <c r="Z27" s="112"/>
      <c r="AA27" s="112"/>
      <c r="AB27" s="112"/>
      <c r="AC27" s="112"/>
      <c r="AD27" s="112"/>
      <c r="AE27" s="112"/>
    </row>
    <row r="28" spans="1:31" s="1" customFormat="1" ht="6.95" customHeight="1">
      <c r="A28" s="34"/>
      <c r="B28" s="39"/>
      <c r="C28" s="34"/>
      <c r="D28" s="34"/>
      <c r="E28" s="34"/>
      <c r="F28" s="34"/>
      <c r="G28" s="34"/>
      <c r="H28" s="34"/>
      <c r="I28" s="107"/>
      <c r="J28" s="34"/>
      <c r="K28" s="34"/>
      <c r="L28" s="108"/>
      <c r="S28" s="34"/>
      <c r="T28" s="34"/>
      <c r="U28" s="34"/>
      <c r="V28" s="34"/>
      <c r="W28" s="34"/>
      <c r="X28" s="34"/>
      <c r="Y28" s="34"/>
      <c r="Z28" s="34"/>
      <c r="AA28" s="34"/>
      <c r="AB28" s="34"/>
      <c r="AC28" s="34"/>
      <c r="AD28" s="34"/>
      <c r="AE28" s="34"/>
    </row>
    <row r="29" spans="1:31" s="1" customFormat="1" ht="6.95" customHeight="1">
      <c r="A29" s="34"/>
      <c r="B29" s="39"/>
      <c r="C29" s="34"/>
      <c r="D29" s="116"/>
      <c r="E29" s="116"/>
      <c r="F29" s="116"/>
      <c r="G29" s="116"/>
      <c r="H29" s="116"/>
      <c r="I29" s="117"/>
      <c r="J29" s="116"/>
      <c r="K29" s="116"/>
      <c r="L29" s="108"/>
      <c r="S29" s="34"/>
      <c r="T29" s="34"/>
      <c r="U29" s="34"/>
      <c r="V29" s="34"/>
      <c r="W29" s="34"/>
      <c r="X29" s="34"/>
      <c r="Y29" s="34"/>
      <c r="Z29" s="34"/>
      <c r="AA29" s="34"/>
      <c r="AB29" s="34"/>
      <c r="AC29" s="34"/>
      <c r="AD29" s="34"/>
      <c r="AE29" s="34"/>
    </row>
    <row r="30" spans="1:31" s="1" customFormat="1" ht="25.35" customHeight="1">
      <c r="A30" s="34"/>
      <c r="B30" s="39"/>
      <c r="C30" s="34"/>
      <c r="D30" s="118" t="s">
        <v>44</v>
      </c>
      <c r="E30" s="34"/>
      <c r="F30" s="34"/>
      <c r="G30" s="34"/>
      <c r="H30" s="34"/>
      <c r="I30" s="107"/>
      <c r="J30" s="119">
        <f>ROUND(J87,2)</f>
        <v>0</v>
      </c>
      <c r="K30" s="34"/>
      <c r="L30" s="108"/>
      <c r="S30" s="34"/>
      <c r="T30" s="34"/>
      <c r="U30" s="34"/>
      <c r="V30" s="34"/>
      <c r="W30" s="34"/>
      <c r="X30" s="34"/>
      <c r="Y30" s="34"/>
      <c r="Z30" s="34"/>
      <c r="AA30" s="34"/>
      <c r="AB30" s="34"/>
      <c r="AC30" s="34"/>
      <c r="AD30" s="34"/>
      <c r="AE30" s="34"/>
    </row>
    <row r="31" spans="1:31" s="1" customFormat="1" ht="6.95" customHeight="1">
      <c r="A31" s="34"/>
      <c r="B31" s="39"/>
      <c r="C31" s="34"/>
      <c r="D31" s="116"/>
      <c r="E31" s="116"/>
      <c r="F31" s="116"/>
      <c r="G31" s="116"/>
      <c r="H31" s="116"/>
      <c r="I31" s="117"/>
      <c r="J31" s="116"/>
      <c r="K31" s="116"/>
      <c r="L31" s="108"/>
      <c r="S31" s="34"/>
      <c r="T31" s="34"/>
      <c r="U31" s="34"/>
      <c r="V31" s="34"/>
      <c r="W31" s="34"/>
      <c r="X31" s="34"/>
      <c r="Y31" s="34"/>
      <c r="Z31" s="34"/>
      <c r="AA31" s="34"/>
      <c r="AB31" s="34"/>
      <c r="AC31" s="34"/>
      <c r="AD31" s="34"/>
      <c r="AE31" s="34"/>
    </row>
    <row r="32" spans="1:31" s="1" customFormat="1" ht="14.45" customHeight="1">
      <c r="A32" s="34"/>
      <c r="B32" s="39"/>
      <c r="C32" s="34"/>
      <c r="D32" s="34"/>
      <c r="E32" s="34"/>
      <c r="F32" s="120" t="s">
        <v>46</v>
      </c>
      <c r="G32" s="34"/>
      <c r="H32" s="34"/>
      <c r="I32" s="121" t="s">
        <v>45</v>
      </c>
      <c r="J32" s="120" t="s">
        <v>47</v>
      </c>
      <c r="K32" s="34"/>
      <c r="L32" s="108"/>
      <c r="S32" s="34"/>
      <c r="T32" s="34"/>
      <c r="U32" s="34"/>
      <c r="V32" s="34"/>
      <c r="W32" s="34"/>
      <c r="X32" s="34"/>
      <c r="Y32" s="34"/>
      <c r="Z32" s="34"/>
      <c r="AA32" s="34"/>
      <c r="AB32" s="34"/>
      <c r="AC32" s="34"/>
      <c r="AD32" s="34"/>
      <c r="AE32" s="34"/>
    </row>
    <row r="33" spans="1:31" s="1" customFormat="1" ht="14.45" customHeight="1">
      <c r="A33" s="34"/>
      <c r="B33" s="39"/>
      <c r="C33" s="34"/>
      <c r="D33" s="122" t="s">
        <v>48</v>
      </c>
      <c r="E33" s="106" t="s">
        <v>49</v>
      </c>
      <c r="F33" s="123">
        <f>ROUND((SUM(BE87:BE147)),2)</f>
        <v>0</v>
      </c>
      <c r="G33" s="34"/>
      <c r="H33" s="34"/>
      <c r="I33" s="124">
        <v>0.21</v>
      </c>
      <c r="J33" s="123">
        <f>ROUND(((SUM(BE87:BE147))*I33),2)</f>
        <v>0</v>
      </c>
      <c r="K33" s="34"/>
      <c r="L33" s="108"/>
      <c r="S33" s="34"/>
      <c r="T33" s="34"/>
      <c r="U33" s="34"/>
      <c r="V33" s="34"/>
      <c r="W33" s="34"/>
      <c r="X33" s="34"/>
      <c r="Y33" s="34"/>
      <c r="Z33" s="34"/>
      <c r="AA33" s="34"/>
      <c r="AB33" s="34"/>
      <c r="AC33" s="34"/>
      <c r="AD33" s="34"/>
      <c r="AE33" s="34"/>
    </row>
    <row r="34" spans="1:31" s="1" customFormat="1" ht="14.45" customHeight="1">
      <c r="A34" s="34"/>
      <c r="B34" s="39"/>
      <c r="C34" s="34"/>
      <c r="D34" s="34"/>
      <c r="E34" s="106" t="s">
        <v>50</v>
      </c>
      <c r="F34" s="123">
        <f>ROUND((SUM(BF87:BF147)),2)</f>
        <v>0</v>
      </c>
      <c r="G34" s="34"/>
      <c r="H34" s="34"/>
      <c r="I34" s="124">
        <v>0.15</v>
      </c>
      <c r="J34" s="123">
        <f>ROUND(((SUM(BF87:BF147))*I34),2)</f>
        <v>0</v>
      </c>
      <c r="K34" s="34"/>
      <c r="L34" s="108"/>
      <c r="S34" s="34"/>
      <c r="T34" s="34"/>
      <c r="U34" s="34"/>
      <c r="V34" s="34"/>
      <c r="W34" s="34"/>
      <c r="X34" s="34"/>
      <c r="Y34" s="34"/>
      <c r="Z34" s="34"/>
      <c r="AA34" s="34"/>
      <c r="AB34" s="34"/>
      <c r="AC34" s="34"/>
      <c r="AD34" s="34"/>
      <c r="AE34" s="34"/>
    </row>
    <row r="35" spans="1:31" s="1" customFormat="1" ht="14.45" customHeight="1" hidden="1">
      <c r="A35" s="34"/>
      <c r="B35" s="39"/>
      <c r="C35" s="34"/>
      <c r="D35" s="34"/>
      <c r="E35" s="106" t="s">
        <v>51</v>
      </c>
      <c r="F35" s="123">
        <f>ROUND((SUM(BG87:BG147)),2)</f>
        <v>0</v>
      </c>
      <c r="G35" s="34"/>
      <c r="H35" s="34"/>
      <c r="I35" s="124">
        <v>0.21</v>
      </c>
      <c r="J35" s="123">
        <f>0</f>
        <v>0</v>
      </c>
      <c r="K35" s="34"/>
      <c r="L35" s="108"/>
      <c r="S35" s="34"/>
      <c r="T35" s="34"/>
      <c r="U35" s="34"/>
      <c r="V35" s="34"/>
      <c r="W35" s="34"/>
      <c r="X35" s="34"/>
      <c r="Y35" s="34"/>
      <c r="Z35" s="34"/>
      <c r="AA35" s="34"/>
      <c r="AB35" s="34"/>
      <c r="AC35" s="34"/>
      <c r="AD35" s="34"/>
      <c r="AE35" s="34"/>
    </row>
    <row r="36" spans="1:31" s="1" customFormat="1" ht="14.45" customHeight="1" hidden="1">
      <c r="A36" s="34"/>
      <c r="B36" s="39"/>
      <c r="C36" s="34"/>
      <c r="D36" s="34"/>
      <c r="E36" s="106" t="s">
        <v>52</v>
      </c>
      <c r="F36" s="123">
        <f>ROUND((SUM(BH87:BH147)),2)</f>
        <v>0</v>
      </c>
      <c r="G36" s="34"/>
      <c r="H36" s="34"/>
      <c r="I36" s="124">
        <v>0.15</v>
      </c>
      <c r="J36" s="123">
        <f>0</f>
        <v>0</v>
      </c>
      <c r="K36" s="34"/>
      <c r="L36" s="108"/>
      <c r="S36" s="34"/>
      <c r="T36" s="34"/>
      <c r="U36" s="34"/>
      <c r="V36" s="34"/>
      <c r="W36" s="34"/>
      <c r="X36" s="34"/>
      <c r="Y36" s="34"/>
      <c r="Z36" s="34"/>
      <c r="AA36" s="34"/>
      <c r="AB36" s="34"/>
      <c r="AC36" s="34"/>
      <c r="AD36" s="34"/>
      <c r="AE36" s="34"/>
    </row>
    <row r="37" spans="1:31" s="1" customFormat="1" ht="14.45" customHeight="1" hidden="1">
      <c r="A37" s="34"/>
      <c r="B37" s="39"/>
      <c r="C37" s="34"/>
      <c r="D37" s="34"/>
      <c r="E37" s="106" t="s">
        <v>53</v>
      </c>
      <c r="F37" s="123">
        <f>ROUND((SUM(BI87:BI147)),2)</f>
        <v>0</v>
      </c>
      <c r="G37" s="34"/>
      <c r="H37" s="34"/>
      <c r="I37" s="124">
        <v>0</v>
      </c>
      <c r="J37" s="123">
        <f>0</f>
        <v>0</v>
      </c>
      <c r="K37" s="34"/>
      <c r="L37" s="108"/>
      <c r="S37" s="34"/>
      <c r="T37" s="34"/>
      <c r="U37" s="34"/>
      <c r="V37" s="34"/>
      <c r="W37" s="34"/>
      <c r="X37" s="34"/>
      <c r="Y37" s="34"/>
      <c r="Z37" s="34"/>
      <c r="AA37" s="34"/>
      <c r="AB37" s="34"/>
      <c r="AC37" s="34"/>
      <c r="AD37" s="34"/>
      <c r="AE37" s="34"/>
    </row>
    <row r="38" spans="1:31" s="1" customFormat="1" ht="6.95" customHeight="1">
      <c r="A38" s="34"/>
      <c r="B38" s="39"/>
      <c r="C38" s="34"/>
      <c r="D38" s="34"/>
      <c r="E38" s="34"/>
      <c r="F38" s="34"/>
      <c r="G38" s="34"/>
      <c r="H38" s="34"/>
      <c r="I38" s="107"/>
      <c r="J38" s="34"/>
      <c r="K38" s="34"/>
      <c r="L38" s="108"/>
      <c r="S38" s="34"/>
      <c r="T38" s="34"/>
      <c r="U38" s="34"/>
      <c r="V38" s="34"/>
      <c r="W38" s="34"/>
      <c r="X38" s="34"/>
      <c r="Y38" s="34"/>
      <c r="Z38" s="34"/>
      <c r="AA38" s="34"/>
      <c r="AB38" s="34"/>
      <c r="AC38" s="34"/>
      <c r="AD38" s="34"/>
      <c r="AE38" s="34"/>
    </row>
    <row r="39" spans="1:31" s="1" customFormat="1" ht="25.35" customHeight="1">
      <c r="A39" s="34"/>
      <c r="B39" s="39"/>
      <c r="C39" s="125"/>
      <c r="D39" s="126" t="s">
        <v>54</v>
      </c>
      <c r="E39" s="127"/>
      <c r="F39" s="127"/>
      <c r="G39" s="128" t="s">
        <v>55</v>
      </c>
      <c r="H39" s="129" t="s">
        <v>56</v>
      </c>
      <c r="I39" s="130"/>
      <c r="J39" s="131">
        <f>SUM(J30:J37)</f>
        <v>0</v>
      </c>
      <c r="K39" s="132"/>
      <c r="L39" s="108"/>
      <c r="S39" s="34"/>
      <c r="T39" s="34"/>
      <c r="U39" s="34"/>
      <c r="V39" s="34"/>
      <c r="W39" s="34"/>
      <c r="X39" s="34"/>
      <c r="Y39" s="34"/>
      <c r="Z39" s="34"/>
      <c r="AA39" s="34"/>
      <c r="AB39" s="34"/>
      <c r="AC39" s="34"/>
      <c r="AD39" s="34"/>
      <c r="AE39" s="34"/>
    </row>
    <row r="40" spans="1:31" s="1" customFormat="1" ht="14.45" customHeight="1">
      <c r="A40" s="34"/>
      <c r="B40" s="133"/>
      <c r="C40" s="134"/>
      <c r="D40" s="134"/>
      <c r="E40" s="134"/>
      <c r="F40" s="134"/>
      <c r="G40" s="134"/>
      <c r="H40" s="134"/>
      <c r="I40" s="135"/>
      <c r="J40" s="134"/>
      <c r="K40" s="134"/>
      <c r="L40" s="108"/>
      <c r="S40" s="34"/>
      <c r="T40" s="34"/>
      <c r="U40" s="34"/>
      <c r="V40" s="34"/>
      <c r="W40" s="34"/>
      <c r="X40" s="34"/>
      <c r="Y40" s="34"/>
      <c r="Z40" s="34"/>
      <c r="AA40" s="34"/>
      <c r="AB40" s="34"/>
      <c r="AC40" s="34"/>
      <c r="AD40" s="34"/>
      <c r="AE40" s="34"/>
    </row>
    <row r="44" spans="1:31" s="1" customFormat="1" ht="6.95" customHeight="1">
      <c r="A44" s="34"/>
      <c r="B44" s="136"/>
      <c r="C44" s="137"/>
      <c r="D44" s="137"/>
      <c r="E44" s="137"/>
      <c r="F44" s="137"/>
      <c r="G44" s="137"/>
      <c r="H44" s="137"/>
      <c r="I44" s="138"/>
      <c r="J44" s="137"/>
      <c r="K44" s="137"/>
      <c r="L44" s="108"/>
      <c r="S44" s="34"/>
      <c r="T44" s="34"/>
      <c r="U44" s="34"/>
      <c r="V44" s="34"/>
      <c r="W44" s="34"/>
      <c r="X44" s="34"/>
      <c r="Y44" s="34"/>
      <c r="Z44" s="34"/>
      <c r="AA44" s="34"/>
      <c r="AB44" s="34"/>
      <c r="AC44" s="34"/>
      <c r="AD44" s="34"/>
      <c r="AE44" s="34"/>
    </row>
    <row r="45" spans="1:31" s="1" customFormat="1" ht="24.95" customHeight="1">
      <c r="A45" s="34"/>
      <c r="B45" s="35"/>
      <c r="C45" s="23" t="s">
        <v>103</v>
      </c>
      <c r="D45" s="36"/>
      <c r="E45" s="36"/>
      <c r="F45" s="36"/>
      <c r="G45" s="36"/>
      <c r="H45" s="36"/>
      <c r="I45" s="107"/>
      <c r="J45" s="36"/>
      <c r="K45" s="36"/>
      <c r="L45" s="108"/>
      <c r="S45" s="34"/>
      <c r="T45" s="34"/>
      <c r="U45" s="34"/>
      <c r="V45" s="34"/>
      <c r="W45" s="34"/>
      <c r="X45" s="34"/>
      <c r="Y45" s="34"/>
      <c r="Z45" s="34"/>
      <c r="AA45" s="34"/>
      <c r="AB45" s="34"/>
      <c r="AC45" s="34"/>
      <c r="AD45" s="34"/>
      <c r="AE45" s="34"/>
    </row>
    <row r="46" spans="1:31" s="1" customFormat="1" ht="6.95" customHeight="1">
      <c r="A46" s="34"/>
      <c r="B46" s="35"/>
      <c r="C46" s="36"/>
      <c r="D46" s="36"/>
      <c r="E46" s="36"/>
      <c r="F46" s="36"/>
      <c r="G46" s="36"/>
      <c r="H46" s="36"/>
      <c r="I46" s="107"/>
      <c r="J46" s="36"/>
      <c r="K46" s="36"/>
      <c r="L46" s="108"/>
      <c r="S46" s="34"/>
      <c r="T46" s="34"/>
      <c r="U46" s="34"/>
      <c r="V46" s="34"/>
      <c r="W46" s="34"/>
      <c r="X46" s="34"/>
      <c r="Y46" s="34"/>
      <c r="Z46" s="34"/>
      <c r="AA46" s="34"/>
      <c r="AB46" s="34"/>
      <c r="AC46" s="34"/>
      <c r="AD46" s="34"/>
      <c r="AE46" s="34"/>
    </row>
    <row r="47" spans="1:31" s="1" customFormat="1" ht="12" customHeight="1">
      <c r="A47" s="34"/>
      <c r="B47" s="35"/>
      <c r="C47" s="29" t="s">
        <v>23</v>
      </c>
      <c r="D47" s="36"/>
      <c r="E47" s="36"/>
      <c r="F47" s="36"/>
      <c r="G47" s="36"/>
      <c r="H47" s="36"/>
      <c r="I47" s="107"/>
      <c r="J47" s="36"/>
      <c r="K47" s="36"/>
      <c r="L47" s="108"/>
      <c r="S47" s="34"/>
      <c r="T47" s="34"/>
      <c r="U47" s="34"/>
      <c r="V47" s="34"/>
      <c r="W47" s="34"/>
      <c r="X47" s="34"/>
      <c r="Y47" s="34"/>
      <c r="Z47" s="34"/>
      <c r="AA47" s="34"/>
      <c r="AB47" s="34"/>
      <c r="AC47" s="34"/>
      <c r="AD47" s="34"/>
      <c r="AE47" s="34"/>
    </row>
    <row r="48" spans="1:31" s="1" customFormat="1" ht="24" customHeight="1">
      <c r="A48" s="34"/>
      <c r="B48" s="35"/>
      <c r="C48" s="36"/>
      <c r="D48" s="36"/>
      <c r="E48" s="369" t="str">
        <f>E7</f>
        <v>VÝKAZ VÝMĚR- Vytvoření infrastruktury pro Centrum e-learningu</v>
      </c>
      <c r="F48" s="370"/>
      <c r="G48" s="370"/>
      <c r="H48" s="370"/>
      <c r="I48" s="107"/>
      <c r="J48" s="36"/>
      <c r="K48" s="36"/>
      <c r="L48" s="108"/>
      <c r="S48" s="34"/>
      <c r="T48" s="34"/>
      <c r="U48" s="34"/>
      <c r="V48" s="34"/>
      <c r="W48" s="34"/>
      <c r="X48" s="34"/>
      <c r="Y48" s="34"/>
      <c r="Z48" s="34"/>
      <c r="AA48" s="34"/>
      <c r="AB48" s="34"/>
      <c r="AC48" s="34"/>
      <c r="AD48" s="34"/>
      <c r="AE48" s="34"/>
    </row>
    <row r="49" spans="1:31" s="1" customFormat="1" ht="12" customHeight="1">
      <c r="A49" s="34"/>
      <c r="B49" s="35"/>
      <c r="C49" s="29" t="s">
        <v>100</v>
      </c>
      <c r="D49" s="36"/>
      <c r="E49" s="36"/>
      <c r="F49" s="36"/>
      <c r="G49" s="36"/>
      <c r="H49" s="36"/>
      <c r="I49" s="107"/>
      <c r="J49" s="36"/>
      <c r="K49" s="36"/>
      <c r="L49" s="108"/>
      <c r="S49" s="34"/>
      <c r="T49" s="34"/>
      <c r="U49" s="34"/>
      <c r="V49" s="34"/>
      <c r="W49" s="34"/>
      <c r="X49" s="34"/>
      <c r="Y49" s="34"/>
      <c r="Z49" s="34"/>
      <c r="AA49" s="34"/>
      <c r="AB49" s="34"/>
      <c r="AC49" s="34"/>
      <c r="AD49" s="34"/>
      <c r="AE49" s="34"/>
    </row>
    <row r="50" spans="1:31" s="1" customFormat="1" ht="14.45" customHeight="1">
      <c r="A50" s="34"/>
      <c r="B50" s="35"/>
      <c r="C50" s="36"/>
      <c r="D50" s="36"/>
      <c r="E50" s="340" t="str">
        <f>E9</f>
        <v>3 - Silnoproud</v>
      </c>
      <c r="F50" s="368"/>
      <c r="G50" s="368"/>
      <c r="H50" s="368"/>
      <c r="I50" s="107"/>
      <c r="J50" s="36"/>
      <c r="K50" s="36"/>
      <c r="L50" s="108"/>
      <c r="S50" s="34"/>
      <c r="T50" s="34"/>
      <c r="U50" s="34"/>
      <c r="V50" s="34"/>
      <c r="W50" s="34"/>
      <c r="X50" s="34"/>
      <c r="Y50" s="34"/>
      <c r="Z50" s="34"/>
      <c r="AA50" s="34"/>
      <c r="AB50" s="34"/>
      <c r="AC50" s="34"/>
      <c r="AD50" s="34"/>
      <c r="AE50" s="34"/>
    </row>
    <row r="51" spans="1:31" s="1" customFormat="1" ht="6.95" customHeight="1">
      <c r="A51" s="34"/>
      <c r="B51" s="35"/>
      <c r="C51" s="36"/>
      <c r="D51" s="36"/>
      <c r="E51" s="36"/>
      <c r="F51" s="36"/>
      <c r="G51" s="36"/>
      <c r="H51" s="36"/>
      <c r="I51" s="107"/>
      <c r="J51" s="36"/>
      <c r="K51" s="36"/>
      <c r="L51" s="108"/>
      <c r="S51" s="34"/>
      <c r="T51" s="34"/>
      <c r="U51" s="34"/>
      <c r="V51" s="34"/>
      <c r="W51" s="34"/>
      <c r="X51" s="34"/>
      <c r="Y51" s="34"/>
      <c r="Z51" s="34"/>
      <c r="AA51" s="34"/>
      <c r="AB51" s="34"/>
      <c r="AC51" s="34"/>
      <c r="AD51" s="34"/>
      <c r="AE51" s="34"/>
    </row>
    <row r="52" spans="1:31" s="1" customFormat="1" ht="12" customHeight="1">
      <c r="A52" s="34"/>
      <c r="B52" s="35"/>
      <c r="C52" s="29" t="s">
        <v>28</v>
      </c>
      <c r="D52" s="36"/>
      <c r="E52" s="36"/>
      <c r="F52" s="27" t="str">
        <f>F12</f>
        <v xml:space="preserve"> </v>
      </c>
      <c r="G52" s="36"/>
      <c r="H52" s="36"/>
      <c r="I52" s="110" t="s">
        <v>30</v>
      </c>
      <c r="J52" s="59" t="str">
        <f>IF(J12="","",J12)</f>
        <v>14. 1. 2019</v>
      </c>
      <c r="K52" s="36"/>
      <c r="L52" s="108"/>
      <c r="S52" s="34"/>
      <c r="T52" s="34"/>
      <c r="U52" s="34"/>
      <c r="V52" s="34"/>
      <c r="W52" s="34"/>
      <c r="X52" s="34"/>
      <c r="Y52" s="34"/>
      <c r="Z52" s="34"/>
      <c r="AA52" s="34"/>
      <c r="AB52" s="34"/>
      <c r="AC52" s="34"/>
      <c r="AD52" s="34"/>
      <c r="AE52" s="34"/>
    </row>
    <row r="53" spans="1:31" s="1" customFormat="1" ht="6.95" customHeight="1">
      <c r="A53" s="34"/>
      <c r="B53" s="35"/>
      <c r="C53" s="36"/>
      <c r="D53" s="36"/>
      <c r="E53" s="36"/>
      <c r="F53" s="36"/>
      <c r="G53" s="36"/>
      <c r="H53" s="36"/>
      <c r="I53" s="107"/>
      <c r="J53" s="36"/>
      <c r="K53" s="36"/>
      <c r="L53" s="108"/>
      <c r="S53" s="34"/>
      <c r="T53" s="34"/>
      <c r="U53" s="34"/>
      <c r="V53" s="34"/>
      <c r="W53" s="34"/>
      <c r="X53" s="34"/>
      <c r="Y53" s="34"/>
      <c r="Z53" s="34"/>
      <c r="AA53" s="34"/>
      <c r="AB53" s="34"/>
      <c r="AC53" s="34"/>
      <c r="AD53" s="34"/>
      <c r="AE53" s="34"/>
    </row>
    <row r="54" spans="1:31" s="1" customFormat="1" ht="15.6" customHeight="1">
      <c r="A54" s="34"/>
      <c r="B54" s="35"/>
      <c r="C54" s="29" t="s">
        <v>32</v>
      </c>
      <c r="D54" s="36"/>
      <c r="E54" s="36"/>
      <c r="F54" s="27" t="str">
        <f>E15</f>
        <v>Univerzita Karlova - Ústřední knihovna</v>
      </c>
      <c r="G54" s="36"/>
      <c r="H54" s="36"/>
      <c r="I54" s="110" t="s">
        <v>38</v>
      </c>
      <c r="J54" s="32" t="str">
        <f>E21</f>
        <v>Revitali s.r.o.</v>
      </c>
      <c r="K54" s="36"/>
      <c r="L54" s="108"/>
      <c r="S54" s="34"/>
      <c r="T54" s="34"/>
      <c r="U54" s="34"/>
      <c r="V54" s="34"/>
      <c r="W54" s="34"/>
      <c r="X54" s="34"/>
      <c r="Y54" s="34"/>
      <c r="Z54" s="34"/>
      <c r="AA54" s="34"/>
      <c r="AB54" s="34"/>
      <c r="AC54" s="34"/>
      <c r="AD54" s="34"/>
      <c r="AE54" s="34"/>
    </row>
    <row r="55" spans="1:31" s="1" customFormat="1" ht="15.6" customHeight="1">
      <c r="A55" s="34"/>
      <c r="B55" s="35"/>
      <c r="C55" s="29" t="s">
        <v>36</v>
      </c>
      <c r="D55" s="36"/>
      <c r="E55" s="36"/>
      <c r="F55" s="27" t="str">
        <f>IF(E18="","",E18)</f>
        <v>Vyplň údaj</v>
      </c>
      <c r="G55" s="36"/>
      <c r="H55" s="36"/>
      <c r="I55" s="110" t="s">
        <v>41</v>
      </c>
      <c r="J55" s="32" t="str">
        <f>E24</f>
        <v xml:space="preserve"> </v>
      </c>
      <c r="K55" s="36"/>
      <c r="L55" s="108"/>
      <c r="S55" s="34"/>
      <c r="T55" s="34"/>
      <c r="U55" s="34"/>
      <c r="V55" s="34"/>
      <c r="W55" s="34"/>
      <c r="X55" s="34"/>
      <c r="Y55" s="34"/>
      <c r="Z55" s="34"/>
      <c r="AA55" s="34"/>
      <c r="AB55" s="34"/>
      <c r="AC55" s="34"/>
      <c r="AD55" s="34"/>
      <c r="AE55" s="34"/>
    </row>
    <row r="56" spans="1:31" s="1" customFormat="1" ht="10.35" customHeight="1">
      <c r="A56" s="34"/>
      <c r="B56" s="35"/>
      <c r="C56" s="36"/>
      <c r="D56" s="36"/>
      <c r="E56" s="36"/>
      <c r="F56" s="36"/>
      <c r="G56" s="36"/>
      <c r="H56" s="36"/>
      <c r="I56" s="107"/>
      <c r="J56" s="36"/>
      <c r="K56" s="36"/>
      <c r="L56" s="108"/>
      <c r="S56" s="34"/>
      <c r="T56" s="34"/>
      <c r="U56" s="34"/>
      <c r="V56" s="34"/>
      <c r="W56" s="34"/>
      <c r="X56" s="34"/>
      <c r="Y56" s="34"/>
      <c r="Z56" s="34"/>
      <c r="AA56" s="34"/>
      <c r="AB56" s="34"/>
      <c r="AC56" s="34"/>
      <c r="AD56" s="34"/>
      <c r="AE56" s="34"/>
    </row>
    <row r="57" spans="1:31" s="1" customFormat="1" ht="29.25" customHeight="1">
      <c r="A57" s="34"/>
      <c r="B57" s="35"/>
      <c r="C57" s="139" t="s">
        <v>104</v>
      </c>
      <c r="D57" s="43"/>
      <c r="E57" s="43"/>
      <c r="F57" s="43"/>
      <c r="G57" s="43"/>
      <c r="H57" s="43"/>
      <c r="I57" s="140"/>
      <c r="J57" s="141" t="s">
        <v>105</v>
      </c>
      <c r="K57" s="43"/>
      <c r="L57" s="108"/>
      <c r="S57" s="34"/>
      <c r="T57" s="34"/>
      <c r="U57" s="34"/>
      <c r="V57" s="34"/>
      <c r="W57" s="34"/>
      <c r="X57" s="34"/>
      <c r="Y57" s="34"/>
      <c r="Z57" s="34"/>
      <c r="AA57" s="34"/>
      <c r="AB57" s="34"/>
      <c r="AC57" s="34"/>
      <c r="AD57" s="34"/>
      <c r="AE57" s="34"/>
    </row>
    <row r="58" spans="1:31" s="1" customFormat="1" ht="10.35" customHeight="1">
      <c r="A58" s="34"/>
      <c r="B58" s="35"/>
      <c r="C58" s="36"/>
      <c r="D58" s="36"/>
      <c r="E58" s="36"/>
      <c r="F58" s="36"/>
      <c r="G58" s="36"/>
      <c r="H58" s="36"/>
      <c r="I58" s="107"/>
      <c r="J58" s="36"/>
      <c r="K58" s="36"/>
      <c r="L58" s="108"/>
      <c r="S58" s="34"/>
      <c r="T58" s="34"/>
      <c r="U58" s="34"/>
      <c r="V58" s="34"/>
      <c r="W58" s="34"/>
      <c r="X58" s="34"/>
      <c r="Y58" s="34"/>
      <c r="Z58" s="34"/>
      <c r="AA58" s="34"/>
      <c r="AB58" s="34"/>
      <c r="AC58" s="34"/>
      <c r="AD58" s="34"/>
      <c r="AE58" s="34"/>
    </row>
    <row r="59" spans="1:47" s="1" customFormat="1" ht="22.9" customHeight="1">
      <c r="A59" s="34"/>
      <c r="B59" s="35"/>
      <c r="C59" s="142" t="s">
        <v>76</v>
      </c>
      <c r="D59" s="36"/>
      <c r="E59" s="36"/>
      <c r="F59" s="36"/>
      <c r="G59" s="36"/>
      <c r="H59" s="36"/>
      <c r="I59" s="107"/>
      <c r="J59" s="76">
        <f>J87</f>
        <v>0</v>
      </c>
      <c r="K59" s="36"/>
      <c r="L59" s="108"/>
      <c r="S59" s="34"/>
      <c r="T59" s="34"/>
      <c r="U59" s="34"/>
      <c r="V59" s="34"/>
      <c r="W59" s="34"/>
      <c r="X59" s="34"/>
      <c r="Y59" s="34"/>
      <c r="Z59" s="34"/>
      <c r="AA59" s="34"/>
      <c r="AB59" s="34"/>
      <c r="AC59" s="34"/>
      <c r="AD59" s="34"/>
      <c r="AE59" s="34"/>
      <c r="AU59" s="17" t="s">
        <v>106</v>
      </c>
    </row>
    <row r="60" spans="2:12" s="8" customFormat="1" ht="24.95" customHeight="1">
      <c r="B60" s="143"/>
      <c r="C60" s="144"/>
      <c r="D60" s="145" t="s">
        <v>115</v>
      </c>
      <c r="E60" s="146"/>
      <c r="F60" s="146"/>
      <c r="G60" s="146"/>
      <c r="H60" s="146"/>
      <c r="I60" s="147"/>
      <c r="J60" s="148">
        <f>J88</f>
        <v>0</v>
      </c>
      <c r="K60" s="144"/>
      <c r="L60" s="149"/>
    </row>
    <row r="61" spans="2:12" s="9" customFormat="1" ht="19.9" customHeight="1">
      <c r="B61" s="150"/>
      <c r="C61" s="151"/>
      <c r="D61" s="152" t="s">
        <v>483</v>
      </c>
      <c r="E61" s="153"/>
      <c r="F61" s="153"/>
      <c r="G61" s="153"/>
      <c r="H61" s="153"/>
      <c r="I61" s="154"/>
      <c r="J61" s="155">
        <f>J89</f>
        <v>0</v>
      </c>
      <c r="K61" s="151"/>
      <c r="L61" s="156"/>
    </row>
    <row r="62" spans="2:12" s="9" customFormat="1" ht="19.9" customHeight="1">
      <c r="B62" s="150"/>
      <c r="C62" s="151"/>
      <c r="D62" s="152" t="s">
        <v>484</v>
      </c>
      <c r="E62" s="153"/>
      <c r="F62" s="153"/>
      <c r="G62" s="153"/>
      <c r="H62" s="153"/>
      <c r="I62" s="154"/>
      <c r="J62" s="155">
        <f>J97</f>
        <v>0</v>
      </c>
      <c r="K62" s="151"/>
      <c r="L62" s="156"/>
    </row>
    <row r="63" spans="2:12" s="9" customFormat="1" ht="19.9" customHeight="1">
      <c r="B63" s="150"/>
      <c r="C63" s="151"/>
      <c r="D63" s="152" t="s">
        <v>485</v>
      </c>
      <c r="E63" s="153"/>
      <c r="F63" s="153"/>
      <c r="G63" s="153"/>
      <c r="H63" s="153"/>
      <c r="I63" s="154"/>
      <c r="J63" s="155">
        <f>J111</f>
        <v>0</v>
      </c>
      <c r="K63" s="151"/>
      <c r="L63" s="156"/>
    </row>
    <row r="64" spans="2:12" s="9" customFormat="1" ht="19.9" customHeight="1">
      <c r="B64" s="150"/>
      <c r="C64" s="151"/>
      <c r="D64" s="152" t="s">
        <v>486</v>
      </c>
      <c r="E64" s="153"/>
      <c r="F64" s="153"/>
      <c r="G64" s="153"/>
      <c r="H64" s="153"/>
      <c r="I64" s="154"/>
      <c r="J64" s="155">
        <f>J114</f>
        <v>0</v>
      </c>
      <c r="K64" s="151"/>
      <c r="L64" s="156"/>
    </row>
    <row r="65" spans="2:12" s="9" customFormat="1" ht="19.9" customHeight="1">
      <c r="B65" s="150"/>
      <c r="C65" s="151"/>
      <c r="D65" s="152" t="s">
        <v>487</v>
      </c>
      <c r="E65" s="153"/>
      <c r="F65" s="153"/>
      <c r="G65" s="153"/>
      <c r="H65" s="153"/>
      <c r="I65" s="154"/>
      <c r="J65" s="155">
        <f>J128</f>
        <v>0</v>
      </c>
      <c r="K65" s="151"/>
      <c r="L65" s="156"/>
    </row>
    <row r="66" spans="2:12" s="9" customFormat="1" ht="19.9" customHeight="1">
      <c r="B66" s="150"/>
      <c r="C66" s="151"/>
      <c r="D66" s="152" t="s">
        <v>488</v>
      </c>
      <c r="E66" s="153"/>
      <c r="F66" s="153"/>
      <c r="G66" s="153"/>
      <c r="H66" s="153"/>
      <c r="I66" s="154"/>
      <c r="J66" s="155">
        <f>J136</f>
        <v>0</v>
      </c>
      <c r="K66" s="151"/>
      <c r="L66" s="156"/>
    </row>
    <row r="67" spans="2:12" s="9" customFormat="1" ht="19.9" customHeight="1">
      <c r="B67" s="150"/>
      <c r="C67" s="151"/>
      <c r="D67" s="152" t="s">
        <v>489</v>
      </c>
      <c r="E67" s="153"/>
      <c r="F67" s="153"/>
      <c r="G67" s="153"/>
      <c r="H67" s="153"/>
      <c r="I67" s="154"/>
      <c r="J67" s="155">
        <f>J139</f>
        <v>0</v>
      </c>
      <c r="K67" s="151"/>
      <c r="L67" s="156"/>
    </row>
    <row r="68" spans="1:31" s="1" customFormat="1" ht="21.75" customHeight="1">
      <c r="A68" s="34"/>
      <c r="B68" s="35"/>
      <c r="C68" s="36"/>
      <c r="D68" s="36"/>
      <c r="E68" s="36"/>
      <c r="F68" s="36"/>
      <c r="G68" s="36"/>
      <c r="H68" s="36"/>
      <c r="I68" s="107"/>
      <c r="J68" s="36"/>
      <c r="K68" s="36"/>
      <c r="L68" s="108"/>
      <c r="S68" s="34"/>
      <c r="T68" s="34"/>
      <c r="U68" s="34"/>
      <c r="V68" s="34"/>
      <c r="W68" s="34"/>
      <c r="X68" s="34"/>
      <c r="Y68" s="34"/>
      <c r="Z68" s="34"/>
      <c r="AA68" s="34"/>
      <c r="AB68" s="34"/>
      <c r="AC68" s="34"/>
      <c r="AD68" s="34"/>
      <c r="AE68" s="34"/>
    </row>
    <row r="69" spans="1:31" s="1" customFormat="1" ht="6.95" customHeight="1">
      <c r="A69" s="34"/>
      <c r="B69" s="47"/>
      <c r="C69" s="48"/>
      <c r="D69" s="48"/>
      <c r="E69" s="48"/>
      <c r="F69" s="48"/>
      <c r="G69" s="48"/>
      <c r="H69" s="48"/>
      <c r="I69" s="135"/>
      <c r="J69" s="48"/>
      <c r="K69" s="48"/>
      <c r="L69" s="108"/>
      <c r="S69" s="34"/>
      <c r="T69" s="34"/>
      <c r="U69" s="34"/>
      <c r="V69" s="34"/>
      <c r="W69" s="34"/>
      <c r="X69" s="34"/>
      <c r="Y69" s="34"/>
      <c r="Z69" s="34"/>
      <c r="AA69" s="34"/>
      <c r="AB69" s="34"/>
      <c r="AC69" s="34"/>
      <c r="AD69" s="34"/>
      <c r="AE69" s="34"/>
    </row>
    <row r="73" spans="1:31" s="1" customFormat="1" ht="6.95" customHeight="1">
      <c r="A73" s="34"/>
      <c r="B73" s="49"/>
      <c r="C73" s="50"/>
      <c r="D73" s="50"/>
      <c r="E73" s="50"/>
      <c r="F73" s="50"/>
      <c r="G73" s="50"/>
      <c r="H73" s="50"/>
      <c r="I73" s="138"/>
      <c r="J73" s="50"/>
      <c r="K73" s="50"/>
      <c r="L73" s="108"/>
      <c r="S73" s="34"/>
      <c r="T73" s="34"/>
      <c r="U73" s="34"/>
      <c r="V73" s="34"/>
      <c r="W73" s="34"/>
      <c r="X73" s="34"/>
      <c r="Y73" s="34"/>
      <c r="Z73" s="34"/>
      <c r="AA73" s="34"/>
      <c r="AB73" s="34"/>
      <c r="AC73" s="34"/>
      <c r="AD73" s="34"/>
      <c r="AE73" s="34"/>
    </row>
    <row r="74" spans="1:31" s="1" customFormat="1" ht="24.95" customHeight="1">
      <c r="A74" s="34"/>
      <c r="B74" s="35"/>
      <c r="C74" s="23" t="s">
        <v>123</v>
      </c>
      <c r="D74" s="36"/>
      <c r="E74" s="36"/>
      <c r="F74" s="36"/>
      <c r="G74" s="36"/>
      <c r="H74" s="36"/>
      <c r="I74" s="107"/>
      <c r="J74" s="36"/>
      <c r="K74" s="36"/>
      <c r="L74" s="108"/>
      <c r="S74" s="34"/>
      <c r="T74" s="34"/>
      <c r="U74" s="34"/>
      <c r="V74" s="34"/>
      <c r="W74" s="34"/>
      <c r="X74" s="34"/>
      <c r="Y74" s="34"/>
      <c r="Z74" s="34"/>
      <c r="AA74" s="34"/>
      <c r="AB74" s="34"/>
      <c r="AC74" s="34"/>
      <c r="AD74" s="34"/>
      <c r="AE74" s="34"/>
    </row>
    <row r="75" spans="1:31" s="1" customFormat="1" ht="6.95" customHeight="1">
      <c r="A75" s="34"/>
      <c r="B75" s="35"/>
      <c r="C75" s="36"/>
      <c r="D75" s="36"/>
      <c r="E75" s="36"/>
      <c r="F75" s="36"/>
      <c r="G75" s="36"/>
      <c r="H75" s="36"/>
      <c r="I75" s="107"/>
      <c r="J75" s="36"/>
      <c r="K75" s="36"/>
      <c r="L75" s="108"/>
      <c r="S75" s="34"/>
      <c r="T75" s="34"/>
      <c r="U75" s="34"/>
      <c r="V75" s="34"/>
      <c r="W75" s="34"/>
      <c r="X75" s="34"/>
      <c r="Y75" s="34"/>
      <c r="Z75" s="34"/>
      <c r="AA75" s="34"/>
      <c r="AB75" s="34"/>
      <c r="AC75" s="34"/>
      <c r="AD75" s="34"/>
      <c r="AE75" s="34"/>
    </row>
    <row r="76" spans="1:31" s="1" customFormat="1" ht="12" customHeight="1">
      <c r="A76" s="34"/>
      <c r="B76" s="35"/>
      <c r="C76" s="29" t="s">
        <v>23</v>
      </c>
      <c r="D76" s="36"/>
      <c r="E76" s="36"/>
      <c r="F76" s="36"/>
      <c r="G76" s="36"/>
      <c r="H76" s="36"/>
      <c r="I76" s="107"/>
      <c r="J76" s="36"/>
      <c r="K76" s="36"/>
      <c r="L76" s="108"/>
      <c r="S76" s="34"/>
      <c r="T76" s="34"/>
      <c r="U76" s="34"/>
      <c r="V76" s="34"/>
      <c r="W76" s="34"/>
      <c r="X76" s="34"/>
      <c r="Y76" s="34"/>
      <c r="Z76" s="34"/>
      <c r="AA76" s="34"/>
      <c r="AB76" s="34"/>
      <c r="AC76" s="34"/>
      <c r="AD76" s="34"/>
      <c r="AE76" s="34"/>
    </row>
    <row r="77" spans="1:31" s="1" customFormat="1" ht="24" customHeight="1">
      <c r="A77" s="34"/>
      <c r="B77" s="35"/>
      <c r="C77" s="36"/>
      <c r="D77" s="36"/>
      <c r="E77" s="369" t="str">
        <f>E7</f>
        <v>VÝKAZ VÝMĚR- Vytvoření infrastruktury pro Centrum e-learningu</v>
      </c>
      <c r="F77" s="370"/>
      <c r="G77" s="370"/>
      <c r="H77" s="370"/>
      <c r="I77" s="107"/>
      <c r="J77" s="36"/>
      <c r="K77" s="36"/>
      <c r="L77" s="108"/>
      <c r="S77" s="34"/>
      <c r="T77" s="34"/>
      <c r="U77" s="34"/>
      <c r="V77" s="34"/>
      <c r="W77" s="34"/>
      <c r="X77" s="34"/>
      <c r="Y77" s="34"/>
      <c r="Z77" s="34"/>
      <c r="AA77" s="34"/>
      <c r="AB77" s="34"/>
      <c r="AC77" s="34"/>
      <c r="AD77" s="34"/>
      <c r="AE77" s="34"/>
    </row>
    <row r="78" spans="1:31" s="1" customFormat="1" ht="12" customHeight="1">
      <c r="A78" s="34"/>
      <c r="B78" s="35"/>
      <c r="C78" s="29" t="s">
        <v>100</v>
      </c>
      <c r="D78" s="36"/>
      <c r="E78" s="36"/>
      <c r="F78" s="36"/>
      <c r="G78" s="36"/>
      <c r="H78" s="36"/>
      <c r="I78" s="107"/>
      <c r="J78" s="36"/>
      <c r="K78" s="36"/>
      <c r="L78" s="108"/>
      <c r="S78" s="34"/>
      <c r="T78" s="34"/>
      <c r="U78" s="34"/>
      <c r="V78" s="34"/>
      <c r="W78" s="34"/>
      <c r="X78" s="34"/>
      <c r="Y78" s="34"/>
      <c r="Z78" s="34"/>
      <c r="AA78" s="34"/>
      <c r="AB78" s="34"/>
      <c r="AC78" s="34"/>
      <c r="AD78" s="34"/>
      <c r="AE78" s="34"/>
    </row>
    <row r="79" spans="1:31" s="1" customFormat="1" ht="14.45" customHeight="1">
      <c r="A79" s="34"/>
      <c r="B79" s="35"/>
      <c r="C79" s="36"/>
      <c r="D79" s="36"/>
      <c r="E79" s="340" t="str">
        <f>E9</f>
        <v>3 - Silnoproud</v>
      </c>
      <c r="F79" s="368"/>
      <c r="G79" s="368"/>
      <c r="H79" s="368"/>
      <c r="I79" s="107"/>
      <c r="J79" s="36"/>
      <c r="K79" s="36"/>
      <c r="L79" s="108"/>
      <c r="S79" s="34"/>
      <c r="T79" s="34"/>
      <c r="U79" s="34"/>
      <c r="V79" s="34"/>
      <c r="W79" s="34"/>
      <c r="X79" s="34"/>
      <c r="Y79" s="34"/>
      <c r="Z79" s="34"/>
      <c r="AA79" s="34"/>
      <c r="AB79" s="34"/>
      <c r="AC79" s="34"/>
      <c r="AD79" s="34"/>
      <c r="AE79" s="34"/>
    </row>
    <row r="80" spans="1:31" s="1" customFormat="1" ht="6.95" customHeight="1">
      <c r="A80" s="34"/>
      <c r="B80" s="35"/>
      <c r="C80" s="36"/>
      <c r="D80" s="36"/>
      <c r="E80" s="36"/>
      <c r="F80" s="36"/>
      <c r="G80" s="36"/>
      <c r="H80" s="36"/>
      <c r="I80" s="107"/>
      <c r="J80" s="36"/>
      <c r="K80" s="36"/>
      <c r="L80" s="108"/>
      <c r="S80" s="34"/>
      <c r="T80" s="34"/>
      <c r="U80" s="34"/>
      <c r="V80" s="34"/>
      <c r="W80" s="34"/>
      <c r="X80" s="34"/>
      <c r="Y80" s="34"/>
      <c r="Z80" s="34"/>
      <c r="AA80" s="34"/>
      <c r="AB80" s="34"/>
      <c r="AC80" s="34"/>
      <c r="AD80" s="34"/>
      <c r="AE80" s="34"/>
    </row>
    <row r="81" spans="1:31" s="1" customFormat="1" ht="12" customHeight="1">
      <c r="A81" s="34"/>
      <c r="B81" s="35"/>
      <c r="C81" s="29" t="s">
        <v>28</v>
      </c>
      <c r="D81" s="36"/>
      <c r="E81" s="36"/>
      <c r="F81" s="27" t="str">
        <f>F12</f>
        <v xml:space="preserve"> </v>
      </c>
      <c r="G81" s="36"/>
      <c r="H81" s="36"/>
      <c r="I81" s="110" t="s">
        <v>30</v>
      </c>
      <c r="J81" s="59" t="str">
        <f>IF(J12="","",J12)</f>
        <v>14. 1. 2019</v>
      </c>
      <c r="K81" s="36"/>
      <c r="L81" s="108"/>
      <c r="S81" s="34"/>
      <c r="T81" s="34"/>
      <c r="U81" s="34"/>
      <c r="V81" s="34"/>
      <c r="W81" s="34"/>
      <c r="X81" s="34"/>
      <c r="Y81" s="34"/>
      <c r="Z81" s="34"/>
      <c r="AA81" s="34"/>
      <c r="AB81" s="34"/>
      <c r="AC81" s="34"/>
      <c r="AD81" s="34"/>
      <c r="AE81" s="34"/>
    </row>
    <row r="82" spans="1:31" s="1" customFormat="1" ht="6.95" customHeight="1">
      <c r="A82" s="34"/>
      <c r="B82" s="35"/>
      <c r="C82" s="36"/>
      <c r="D82" s="36"/>
      <c r="E82" s="36"/>
      <c r="F82" s="36"/>
      <c r="G82" s="36"/>
      <c r="H82" s="36"/>
      <c r="I82" s="107"/>
      <c r="J82" s="36"/>
      <c r="K82" s="36"/>
      <c r="L82" s="108"/>
      <c r="S82" s="34"/>
      <c r="T82" s="34"/>
      <c r="U82" s="34"/>
      <c r="V82" s="34"/>
      <c r="W82" s="34"/>
      <c r="X82" s="34"/>
      <c r="Y82" s="34"/>
      <c r="Z82" s="34"/>
      <c r="AA82" s="34"/>
      <c r="AB82" s="34"/>
      <c r="AC82" s="34"/>
      <c r="AD82" s="34"/>
      <c r="AE82" s="34"/>
    </row>
    <row r="83" spans="1:31" s="1" customFormat="1" ht="15.6" customHeight="1">
      <c r="A83" s="34"/>
      <c r="B83" s="35"/>
      <c r="C83" s="29" t="s">
        <v>32</v>
      </c>
      <c r="D83" s="36"/>
      <c r="E83" s="36"/>
      <c r="F83" s="27" t="str">
        <f>E15</f>
        <v>Univerzita Karlova - Ústřední knihovna</v>
      </c>
      <c r="G83" s="36"/>
      <c r="H83" s="36"/>
      <c r="I83" s="110" t="s">
        <v>38</v>
      </c>
      <c r="J83" s="32" t="str">
        <f>E21</f>
        <v>Revitali s.r.o.</v>
      </c>
      <c r="K83" s="36"/>
      <c r="L83" s="108"/>
      <c r="S83" s="34"/>
      <c r="T83" s="34"/>
      <c r="U83" s="34"/>
      <c r="V83" s="34"/>
      <c r="W83" s="34"/>
      <c r="X83" s="34"/>
      <c r="Y83" s="34"/>
      <c r="Z83" s="34"/>
      <c r="AA83" s="34"/>
      <c r="AB83" s="34"/>
      <c r="AC83" s="34"/>
      <c r="AD83" s="34"/>
      <c r="AE83" s="34"/>
    </row>
    <row r="84" spans="1:31" s="1" customFormat="1" ht="15.6" customHeight="1">
      <c r="A84" s="34"/>
      <c r="B84" s="35"/>
      <c r="C84" s="29" t="s">
        <v>36</v>
      </c>
      <c r="D84" s="36"/>
      <c r="E84" s="36"/>
      <c r="F84" s="27" t="str">
        <f>IF(E18="","",E18)</f>
        <v>Vyplň údaj</v>
      </c>
      <c r="G84" s="36"/>
      <c r="H84" s="36"/>
      <c r="I84" s="110" t="s">
        <v>41</v>
      </c>
      <c r="J84" s="32" t="str">
        <f>E24</f>
        <v xml:space="preserve"> </v>
      </c>
      <c r="K84" s="36"/>
      <c r="L84" s="108"/>
      <c r="S84" s="34"/>
      <c r="T84" s="34"/>
      <c r="U84" s="34"/>
      <c r="V84" s="34"/>
      <c r="W84" s="34"/>
      <c r="X84" s="34"/>
      <c r="Y84" s="34"/>
      <c r="Z84" s="34"/>
      <c r="AA84" s="34"/>
      <c r="AB84" s="34"/>
      <c r="AC84" s="34"/>
      <c r="AD84" s="34"/>
      <c r="AE84" s="34"/>
    </row>
    <row r="85" spans="1:31" s="1" customFormat="1" ht="10.35" customHeight="1">
      <c r="A85" s="34"/>
      <c r="B85" s="35"/>
      <c r="C85" s="36"/>
      <c r="D85" s="36"/>
      <c r="E85" s="36"/>
      <c r="F85" s="36"/>
      <c r="G85" s="36"/>
      <c r="H85" s="36"/>
      <c r="I85" s="107"/>
      <c r="J85" s="36"/>
      <c r="K85" s="36"/>
      <c r="L85" s="108"/>
      <c r="S85" s="34"/>
      <c r="T85" s="34"/>
      <c r="U85" s="34"/>
      <c r="V85" s="34"/>
      <c r="W85" s="34"/>
      <c r="X85" s="34"/>
      <c r="Y85" s="34"/>
      <c r="Z85" s="34"/>
      <c r="AA85" s="34"/>
      <c r="AB85" s="34"/>
      <c r="AC85" s="34"/>
      <c r="AD85" s="34"/>
      <c r="AE85" s="34"/>
    </row>
    <row r="86" spans="1:31" s="10" customFormat="1" ht="29.25" customHeight="1">
      <c r="A86" s="157"/>
      <c r="B86" s="158"/>
      <c r="C86" s="159" t="s">
        <v>124</v>
      </c>
      <c r="D86" s="160" t="s">
        <v>63</v>
      </c>
      <c r="E86" s="160" t="s">
        <v>59</v>
      </c>
      <c r="F86" s="160" t="s">
        <v>60</v>
      </c>
      <c r="G86" s="160" t="s">
        <v>125</v>
      </c>
      <c r="H86" s="160" t="s">
        <v>126</v>
      </c>
      <c r="I86" s="161" t="s">
        <v>127</v>
      </c>
      <c r="J86" s="160" t="s">
        <v>105</v>
      </c>
      <c r="K86" s="162" t="s">
        <v>128</v>
      </c>
      <c r="L86" s="163"/>
      <c r="M86" s="67" t="s">
        <v>26</v>
      </c>
      <c r="N86" s="68" t="s">
        <v>48</v>
      </c>
      <c r="O86" s="68" t="s">
        <v>129</v>
      </c>
      <c r="P86" s="68" t="s">
        <v>130</v>
      </c>
      <c r="Q86" s="68" t="s">
        <v>131</v>
      </c>
      <c r="R86" s="68" t="s">
        <v>132</v>
      </c>
      <c r="S86" s="68" t="s">
        <v>133</v>
      </c>
      <c r="T86" s="69" t="s">
        <v>134</v>
      </c>
      <c r="U86" s="157"/>
      <c r="V86" s="157"/>
      <c r="W86" s="157"/>
      <c r="X86" s="157"/>
      <c r="Y86" s="157"/>
      <c r="Z86" s="157"/>
      <c r="AA86" s="157"/>
      <c r="AB86" s="157"/>
      <c r="AC86" s="157"/>
      <c r="AD86" s="157"/>
      <c r="AE86" s="157"/>
    </row>
    <row r="87" spans="1:63" s="1" customFormat="1" ht="22.9" customHeight="1">
      <c r="A87" s="34"/>
      <c r="B87" s="35"/>
      <c r="C87" s="74" t="s">
        <v>135</v>
      </c>
      <c r="D87" s="36"/>
      <c r="E87" s="36"/>
      <c r="F87" s="36"/>
      <c r="G87" s="36"/>
      <c r="H87" s="36"/>
      <c r="I87" s="107"/>
      <c r="J87" s="164">
        <f>BK87</f>
        <v>0</v>
      </c>
      <c r="K87" s="36"/>
      <c r="L87" s="39"/>
      <c r="M87" s="70"/>
      <c r="N87" s="165"/>
      <c r="O87" s="71"/>
      <c r="P87" s="166">
        <f>P88</f>
        <v>0</v>
      </c>
      <c r="Q87" s="71"/>
      <c r="R87" s="166">
        <f>R88</f>
        <v>0</v>
      </c>
      <c r="S87" s="71"/>
      <c r="T87" s="167">
        <f>T88</f>
        <v>0</v>
      </c>
      <c r="U87" s="34"/>
      <c r="V87" s="34"/>
      <c r="W87" s="34"/>
      <c r="X87" s="34"/>
      <c r="Y87" s="34"/>
      <c r="Z87" s="34"/>
      <c r="AA87" s="34"/>
      <c r="AB87" s="34"/>
      <c r="AC87" s="34"/>
      <c r="AD87" s="34"/>
      <c r="AE87" s="34"/>
      <c r="AT87" s="17" t="s">
        <v>77</v>
      </c>
      <c r="AU87" s="17" t="s">
        <v>106</v>
      </c>
      <c r="BK87" s="168">
        <f>BK88</f>
        <v>0</v>
      </c>
    </row>
    <row r="88" spans="2:63" s="11" customFormat="1" ht="25.9" customHeight="1">
      <c r="B88" s="169"/>
      <c r="C88" s="170"/>
      <c r="D88" s="171" t="s">
        <v>77</v>
      </c>
      <c r="E88" s="172" t="s">
        <v>221</v>
      </c>
      <c r="F88" s="172" t="s">
        <v>222</v>
      </c>
      <c r="G88" s="170"/>
      <c r="H88" s="170"/>
      <c r="I88" s="173"/>
      <c r="J88" s="174">
        <f>BK88</f>
        <v>0</v>
      </c>
      <c r="K88" s="170"/>
      <c r="L88" s="175"/>
      <c r="M88" s="176"/>
      <c r="N88" s="177"/>
      <c r="O88" s="177"/>
      <c r="P88" s="178">
        <f>P89+P97+P111+P114+P128+P136+P139</f>
        <v>0</v>
      </c>
      <c r="Q88" s="177"/>
      <c r="R88" s="178">
        <f>R89+R97+R111+R114+R128+R136+R139</f>
        <v>0</v>
      </c>
      <c r="S88" s="177"/>
      <c r="T88" s="179">
        <f>T89+T97+T111+T114+T128+T136+T139</f>
        <v>0</v>
      </c>
      <c r="AR88" s="180" t="s">
        <v>87</v>
      </c>
      <c r="AT88" s="181" t="s">
        <v>77</v>
      </c>
      <c r="AU88" s="181" t="s">
        <v>78</v>
      </c>
      <c r="AY88" s="180" t="s">
        <v>138</v>
      </c>
      <c r="BK88" s="182">
        <f>BK89+BK97+BK111+BK114+BK128+BK136+BK139</f>
        <v>0</v>
      </c>
    </row>
    <row r="89" spans="2:63" s="11" customFormat="1" ht="22.9" customHeight="1">
      <c r="B89" s="169"/>
      <c r="C89" s="170"/>
      <c r="D89" s="171" t="s">
        <v>77</v>
      </c>
      <c r="E89" s="183" t="s">
        <v>490</v>
      </c>
      <c r="F89" s="183" t="s">
        <v>491</v>
      </c>
      <c r="G89" s="170"/>
      <c r="H89" s="170"/>
      <c r="I89" s="173"/>
      <c r="J89" s="184">
        <f>BK89</f>
        <v>0</v>
      </c>
      <c r="K89" s="170"/>
      <c r="L89" s="175"/>
      <c r="M89" s="176"/>
      <c r="N89" s="177"/>
      <c r="O89" s="177"/>
      <c r="P89" s="178">
        <f>SUM(P90:P96)</f>
        <v>0</v>
      </c>
      <c r="Q89" s="177"/>
      <c r="R89" s="178">
        <f>SUM(R90:R96)</f>
        <v>0</v>
      </c>
      <c r="S89" s="177"/>
      <c r="T89" s="179">
        <f>SUM(T90:T96)</f>
        <v>0</v>
      </c>
      <c r="AR89" s="180" t="s">
        <v>87</v>
      </c>
      <c r="AT89" s="181" t="s">
        <v>77</v>
      </c>
      <c r="AU89" s="181" t="s">
        <v>83</v>
      </c>
      <c r="AY89" s="180" t="s">
        <v>138</v>
      </c>
      <c r="BK89" s="182">
        <f>SUM(BK90:BK96)</f>
        <v>0</v>
      </c>
    </row>
    <row r="90" spans="1:65" s="1" customFormat="1" ht="21.6" customHeight="1">
      <c r="A90" s="34"/>
      <c r="B90" s="35"/>
      <c r="C90" s="185" t="s">
        <v>186</v>
      </c>
      <c r="D90" s="185" t="s">
        <v>143</v>
      </c>
      <c r="E90" s="186" t="s">
        <v>492</v>
      </c>
      <c r="F90" s="325" t="s">
        <v>867</v>
      </c>
      <c r="G90" s="188" t="s">
        <v>26</v>
      </c>
      <c r="H90" s="189">
        <v>0</v>
      </c>
      <c r="I90" s="190"/>
      <c r="J90" s="191">
        <f aca="true" t="shared" si="0" ref="J90:J96">ROUND(I90*H90,2)</f>
        <v>0</v>
      </c>
      <c r="K90" s="187" t="s">
        <v>26</v>
      </c>
      <c r="L90" s="39"/>
      <c r="M90" s="192" t="s">
        <v>26</v>
      </c>
      <c r="N90" s="193" t="s">
        <v>49</v>
      </c>
      <c r="O90" s="64"/>
      <c r="P90" s="194">
        <f aca="true" t="shared" si="1" ref="P90:P96">O90*H90</f>
        <v>0</v>
      </c>
      <c r="Q90" s="194">
        <v>0</v>
      </c>
      <c r="R90" s="194">
        <f aca="true" t="shared" si="2" ref="R90:R96">Q90*H90</f>
        <v>0</v>
      </c>
      <c r="S90" s="194">
        <v>0</v>
      </c>
      <c r="T90" s="195">
        <f aca="true" t="shared" si="3" ref="T90:T96">S90*H90</f>
        <v>0</v>
      </c>
      <c r="U90" s="34"/>
      <c r="V90" s="34"/>
      <c r="W90" s="34"/>
      <c r="X90" s="34"/>
      <c r="Y90" s="34"/>
      <c r="Z90" s="34"/>
      <c r="AA90" s="34"/>
      <c r="AB90" s="34"/>
      <c r="AC90" s="34"/>
      <c r="AD90" s="34"/>
      <c r="AE90" s="34"/>
      <c r="AR90" s="196" t="s">
        <v>228</v>
      </c>
      <c r="AT90" s="196" t="s">
        <v>143</v>
      </c>
      <c r="AU90" s="196" t="s">
        <v>87</v>
      </c>
      <c r="AY90" s="17" t="s">
        <v>138</v>
      </c>
      <c r="BE90" s="197">
        <f aca="true" t="shared" si="4" ref="BE90:BE96">IF(N90="základní",J90,0)</f>
        <v>0</v>
      </c>
      <c r="BF90" s="197">
        <f aca="true" t="shared" si="5" ref="BF90:BF96">IF(N90="snížená",J90,0)</f>
        <v>0</v>
      </c>
      <c r="BG90" s="197">
        <f aca="true" t="shared" si="6" ref="BG90:BG96">IF(N90="zákl. přenesená",J90,0)</f>
        <v>0</v>
      </c>
      <c r="BH90" s="197">
        <f aca="true" t="shared" si="7" ref="BH90:BH96">IF(N90="sníž. přenesená",J90,0)</f>
        <v>0</v>
      </c>
      <c r="BI90" s="197">
        <f aca="true" t="shared" si="8" ref="BI90:BI96">IF(N90="nulová",J90,0)</f>
        <v>0</v>
      </c>
      <c r="BJ90" s="17" t="s">
        <v>83</v>
      </c>
      <c r="BK90" s="197">
        <f aca="true" t="shared" si="9" ref="BK90:BK96">ROUND(I90*H90,2)</f>
        <v>0</v>
      </c>
      <c r="BL90" s="17" t="s">
        <v>228</v>
      </c>
      <c r="BM90" s="196" t="s">
        <v>87</v>
      </c>
    </row>
    <row r="91" spans="1:65" s="1" customFormat="1" ht="21.6" customHeight="1">
      <c r="A91" s="34"/>
      <c r="B91" s="35"/>
      <c r="C91" s="185" t="s">
        <v>83</v>
      </c>
      <c r="D91" s="185" t="s">
        <v>143</v>
      </c>
      <c r="E91" s="186" t="s">
        <v>493</v>
      </c>
      <c r="F91" s="325" t="s">
        <v>494</v>
      </c>
      <c r="G91" s="188" t="s">
        <v>495</v>
      </c>
      <c r="H91" s="189">
        <v>0</v>
      </c>
      <c r="I91" s="190"/>
      <c r="J91" s="191">
        <f t="shared" si="0"/>
        <v>0</v>
      </c>
      <c r="K91" s="187" t="s">
        <v>26</v>
      </c>
      <c r="L91" s="39"/>
      <c r="M91" s="192" t="s">
        <v>26</v>
      </c>
      <c r="N91" s="193" t="s">
        <v>49</v>
      </c>
      <c r="O91" s="64"/>
      <c r="P91" s="194">
        <f t="shared" si="1"/>
        <v>0</v>
      </c>
      <c r="Q91" s="194">
        <v>0</v>
      </c>
      <c r="R91" s="194">
        <f t="shared" si="2"/>
        <v>0</v>
      </c>
      <c r="S91" s="194">
        <v>0</v>
      </c>
      <c r="T91" s="195">
        <f t="shared" si="3"/>
        <v>0</v>
      </c>
      <c r="U91" s="34"/>
      <c r="V91" s="34"/>
      <c r="W91" s="34"/>
      <c r="X91" s="34"/>
      <c r="Y91" s="34"/>
      <c r="Z91" s="34"/>
      <c r="AA91" s="34"/>
      <c r="AB91" s="34"/>
      <c r="AC91" s="34"/>
      <c r="AD91" s="34"/>
      <c r="AE91" s="34"/>
      <c r="AR91" s="196" t="s">
        <v>228</v>
      </c>
      <c r="AT91" s="196" t="s">
        <v>143</v>
      </c>
      <c r="AU91" s="196" t="s">
        <v>87</v>
      </c>
      <c r="AY91" s="17" t="s">
        <v>138</v>
      </c>
      <c r="BE91" s="197">
        <f t="shared" si="4"/>
        <v>0</v>
      </c>
      <c r="BF91" s="197">
        <f t="shared" si="5"/>
        <v>0</v>
      </c>
      <c r="BG91" s="197">
        <f t="shared" si="6"/>
        <v>0</v>
      </c>
      <c r="BH91" s="197">
        <f t="shared" si="7"/>
        <v>0</v>
      </c>
      <c r="BI91" s="197">
        <f t="shared" si="8"/>
        <v>0</v>
      </c>
      <c r="BJ91" s="17" t="s">
        <v>83</v>
      </c>
      <c r="BK91" s="197">
        <f t="shared" si="9"/>
        <v>0</v>
      </c>
      <c r="BL91" s="17" t="s">
        <v>228</v>
      </c>
      <c r="BM91" s="196" t="s">
        <v>93</v>
      </c>
    </row>
    <row r="92" spans="1:65" s="1" customFormat="1" ht="21.6" customHeight="1">
      <c r="A92" s="34"/>
      <c r="B92" s="35"/>
      <c r="C92" s="185" t="s">
        <v>87</v>
      </c>
      <c r="D92" s="185" t="s">
        <v>143</v>
      </c>
      <c r="E92" s="186" t="s">
        <v>496</v>
      </c>
      <c r="F92" s="325" t="s">
        <v>497</v>
      </c>
      <c r="G92" s="188" t="s">
        <v>495</v>
      </c>
      <c r="H92" s="189">
        <v>0</v>
      </c>
      <c r="I92" s="190"/>
      <c r="J92" s="191">
        <f t="shared" si="0"/>
        <v>0</v>
      </c>
      <c r="K92" s="187" t="s">
        <v>26</v>
      </c>
      <c r="L92" s="39"/>
      <c r="M92" s="192" t="s">
        <v>26</v>
      </c>
      <c r="N92" s="193" t="s">
        <v>49</v>
      </c>
      <c r="O92" s="64"/>
      <c r="P92" s="194">
        <f t="shared" si="1"/>
        <v>0</v>
      </c>
      <c r="Q92" s="194">
        <v>0</v>
      </c>
      <c r="R92" s="194">
        <f t="shared" si="2"/>
        <v>0</v>
      </c>
      <c r="S92" s="194">
        <v>0</v>
      </c>
      <c r="T92" s="195">
        <f t="shared" si="3"/>
        <v>0</v>
      </c>
      <c r="U92" s="34"/>
      <c r="V92" s="34"/>
      <c r="W92" s="34"/>
      <c r="X92" s="34"/>
      <c r="Y92" s="34"/>
      <c r="Z92" s="34"/>
      <c r="AA92" s="34"/>
      <c r="AB92" s="34"/>
      <c r="AC92" s="34"/>
      <c r="AD92" s="34"/>
      <c r="AE92" s="34"/>
      <c r="AR92" s="196" t="s">
        <v>228</v>
      </c>
      <c r="AT92" s="196" t="s">
        <v>143</v>
      </c>
      <c r="AU92" s="196" t="s">
        <v>87</v>
      </c>
      <c r="AY92" s="17" t="s">
        <v>138</v>
      </c>
      <c r="BE92" s="197">
        <f t="shared" si="4"/>
        <v>0</v>
      </c>
      <c r="BF92" s="197">
        <f t="shared" si="5"/>
        <v>0</v>
      </c>
      <c r="BG92" s="197">
        <f t="shared" si="6"/>
        <v>0</v>
      </c>
      <c r="BH92" s="197">
        <f t="shared" si="7"/>
        <v>0</v>
      </c>
      <c r="BI92" s="197">
        <f t="shared" si="8"/>
        <v>0</v>
      </c>
      <c r="BJ92" s="17" t="s">
        <v>83</v>
      </c>
      <c r="BK92" s="197">
        <f t="shared" si="9"/>
        <v>0</v>
      </c>
      <c r="BL92" s="17" t="s">
        <v>228</v>
      </c>
      <c r="BM92" s="196" t="s">
        <v>139</v>
      </c>
    </row>
    <row r="93" spans="1:65" s="1" customFormat="1" ht="21.6" customHeight="1">
      <c r="A93" s="34"/>
      <c r="B93" s="35"/>
      <c r="C93" s="185" t="s">
        <v>90</v>
      </c>
      <c r="D93" s="185" t="s">
        <v>143</v>
      </c>
      <c r="E93" s="186" t="s">
        <v>498</v>
      </c>
      <c r="F93" s="325" t="s">
        <v>499</v>
      </c>
      <c r="G93" s="188" t="s">
        <v>495</v>
      </c>
      <c r="H93" s="189">
        <v>33</v>
      </c>
      <c r="I93" s="190"/>
      <c r="J93" s="191">
        <f t="shared" si="0"/>
        <v>0</v>
      </c>
      <c r="K93" s="187" t="s">
        <v>26</v>
      </c>
      <c r="L93" s="39"/>
      <c r="M93" s="192" t="s">
        <v>26</v>
      </c>
      <c r="N93" s="193" t="s">
        <v>49</v>
      </c>
      <c r="O93" s="64"/>
      <c r="P93" s="194">
        <f t="shared" si="1"/>
        <v>0</v>
      </c>
      <c r="Q93" s="194">
        <v>0</v>
      </c>
      <c r="R93" s="194">
        <f t="shared" si="2"/>
        <v>0</v>
      </c>
      <c r="S93" s="194">
        <v>0</v>
      </c>
      <c r="T93" s="195">
        <f t="shared" si="3"/>
        <v>0</v>
      </c>
      <c r="U93" s="34"/>
      <c r="V93" s="34"/>
      <c r="W93" s="34"/>
      <c r="X93" s="34"/>
      <c r="Y93" s="34"/>
      <c r="Z93" s="34"/>
      <c r="AA93" s="34"/>
      <c r="AB93" s="34"/>
      <c r="AC93" s="34"/>
      <c r="AD93" s="34"/>
      <c r="AE93" s="34"/>
      <c r="AR93" s="196" t="s">
        <v>228</v>
      </c>
      <c r="AT93" s="196" t="s">
        <v>143</v>
      </c>
      <c r="AU93" s="196" t="s">
        <v>87</v>
      </c>
      <c r="AY93" s="17" t="s">
        <v>138</v>
      </c>
      <c r="BE93" s="197">
        <f t="shared" si="4"/>
        <v>0</v>
      </c>
      <c r="BF93" s="197">
        <f t="shared" si="5"/>
        <v>0</v>
      </c>
      <c r="BG93" s="197">
        <f t="shared" si="6"/>
        <v>0</v>
      </c>
      <c r="BH93" s="197">
        <f t="shared" si="7"/>
        <v>0</v>
      </c>
      <c r="BI93" s="197">
        <f t="shared" si="8"/>
        <v>0</v>
      </c>
      <c r="BJ93" s="17" t="s">
        <v>83</v>
      </c>
      <c r="BK93" s="197">
        <f t="shared" si="9"/>
        <v>0</v>
      </c>
      <c r="BL93" s="17" t="s">
        <v>228</v>
      </c>
      <c r="BM93" s="196" t="s">
        <v>193</v>
      </c>
    </row>
    <row r="94" spans="1:65" s="1" customFormat="1" ht="21.6" customHeight="1">
      <c r="A94" s="34"/>
      <c r="B94" s="35"/>
      <c r="C94" s="185" t="s">
        <v>93</v>
      </c>
      <c r="D94" s="185" t="s">
        <v>143</v>
      </c>
      <c r="E94" s="186" t="s">
        <v>500</v>
      </c>
      <c r="F94" s="325" t="s">
        <v>501</v>
      </c>
      <c r="G94" s="188" t="s">
        <v>495</v>
      </c>
      <c r="H94" s="189">
        <v>24</v>
      </c>
      <c r="I94" s="190"/>
      <c r="J94" s="191">
        <f t="shared" si="0"/>
        <v>0</v>
      </c>
      <c r="K94" s="187" t="s">
        <v>26</v>
      </c>
      <c r="L94" s="39"/>
      <c r="M94" s="192" t="s">
        <v>26</v>
      </c>
      <c r="N94" s="193" t="s">
        <v>49</v>
      </c>
      <c r="O94" s="64"/>
      <c r="P94" s="194">
        <f t="shared" si="1"/>
        <v>0</v>
      </c>
      <c r="Q94" s="194">
        <v>0</v>
      </c>
      <c r="R94" s="194">
        <f t="shared" si="2"/>
        <v>0</v>
      </c>
      <c r="S94" s="194">
        <v>0</v>
      </c>
      <c r="T94" s="195">
        <f t="shared" si="3"/>
        <v>0</v>
      </c>
      <c r="U94" s="34"/>
      <c r="V94" s="34"/>
      <c r="W94" s="34"/>
      <c r="X94" s="34"/>
      <c r="Y94" s="34"/>
      <c r="Z94" s="34"/>
      <c r="AA94" s="34"/>
      <c r="AB94" s="34"/>
      <c r="AC94" s="34"/>
      <c r="AD94" s="34"/>
      <c r="AE94" s="34"/>
      <c r="AR94" s="196" t="s">
        <v>228</v>
      </c>
      <c r="AT94" s="196" t="s">
        <v>143</v>
      </c>
      <c r="AU94" s="196" t="s">
        <v>87</v>
      </c>
      <c r="AY94" s="17" t="s">
        <v>138</v>
      </c>
      <c r="BE94" s="197">
        <f t="shared" si="4"/>
        <v>0</v>
      </c>
      <c r="BF94" s="197">
        <f t="shared" si="5"/>
        <v>0</v>
      </c>
      <c r="BG94" s="197">
        <f t="shared" si="6"/>
        <v>0</v>
      </c>
      <c r="BH94" s="197">
        <f t="shared" si="7"/>
        <v>0</v>
      </c>
      <c r="BI94" s="197">
        <f t="shared" si="8"/>
        <v>0</v>
      </c>
      <c r="BJ94" s="17" t="s">
        <v>83</v>
      </c>
      <c r="BK94" s="197">
        <f t="shared" si="9"/>
        <v>0</v>
      </c>
      <c r="BL94" s="17" t="s">
        <v>228</v>
      </c>
      <c r="BM94" s="196" t="s">
        <v>203</v>
      </c>
    </row>
    <row r="95" spans="1:65" s="1" customFormat="1" ht="21.6" customHeight="1">
      <c r="A95" s="34"/>
      <c r="B95" s="35"/>
      <c r="C95" s="185" t="s">
        <v>173</v>
      </c>
      <c r="D95" s="185" t="s">
        <v>143</v>
      </c>
      <c r="E95" s="186" t="s">
        <v>502</v>
      </c>
      <c r="F95" s="325" t="s">
        <v>503</v>
      </c>
      <c r="G95" s="188" t="s">
        <v>495</v>
      </c>
      <c r="H95" s="189">
        <v>19</v>
      </c>
      <c r="I95" s="190"/>
      <c r="J95" s="191">
        <f t="shared" si="0"/>
        <v>0</v>
      </c>
      <c r="K95" s="187" t="s">
        <v>26</v>
      </c>
      <c r="L95" s="39"/>
      <c r="M95" s="192" t="s">
        <v>26</v>
      </c>
      <c r="N95" s="193" t="s">
        <v>49</v>
      </c>
      <c r="O95" s="64"/>
      <c r="P95" s="194">
        <f t="shared" si="1"/>
        <v>0</v>
      </c>
      <c r="Q95" s="194">
        <v>0</v>
      </c>
      <c r="R95" s="194">
        <f t="shared" si="2"/>
        <v>0</v>
      </c>
      <c r="S95" s="194">
        <v>0</v>
      </c>
      <c r="T95" s="195">
        <f t="shared" si="3"/>
        <v>0</v>
      </c>
      <c r="U95" s="34"/>
      <c r="V95" s="34"/>
      <c r="W95" s="34"/>
      <c r="X95" s="34"/>
      <c r="Y95" s="34"/>
      <c r="Z95" s="34"/>
      <c r="AA95" s="34"/>
      <c r="AB95" s="34"/>
      <c r="AC95" s="34"/>
      <c r="AD95" s="34"/>
      <c r="AE95" s="34"/>
      <c r="AR95" s="196" t="s">
        <v>228</v>
      </c>
      <c r="AT95" s="196" t="s">
        <v>143</v>
      </c>
      <c r="AU95" s="196" t="s">
        <v>87</v>
      </c>
      <c r="AY95" s="17" t="s">
        <v>138</v>
      </c>
      <c r="BE95" s="197">
        <f t="shared" si="4"/>
        <v>0</v>
      </c>
      <c r="BF95" s="197">
        <f t="shared" si="5"/>
        <v>0</v>
      </c>
      <c r="BG95" s="197">
        <f t="shared" si="6"/>
        <v>0</v>
      </c>
      <c r="BH95" s="197">
        <f t="shared" si="7"/>
        <v>0</v>
      </c>
      <c r="BI95" s="197">
        <f t="shared" si="8"/>
        <v>0</v>
      </c>
      <c r="BJ95" s="17" t="s">
        <v>83</v>
      </c>
      <c r="BK95" s="197">
        <f t="shared" si="9"/>
        <v>0</v>
      </c>
      <c r="BL95" s="17" t="s">
        <v>228</v>
      </c>
      <c r="BM95" s="196" t="s">
        <v>211</v>
      </c>
    </row>
    <row r="96" spans="1:65" s="1" customFormat="1" ht="14.45" customHeight="1">
      <c r="A96" s="34"/>
      <c r="B96" s="35"/>
      <c r="C96" s="185" t="s">
        <v>139</v>
      </c>
      <c r="D96" s="185" t="s">
        <v>143</v>
      </c>
      <c r="E96" s="186" t="s">
        <v>504</v>
      </c>
      <c r="F96" s="325" t="s">
        <v>505</v>
      </c>
      <c r="G96" s="188" t="s">
        <v>495</v>
      </c>
      <c r="H96" s="189">
        <v>0</v>
      </c>
      <c r="I96" s="190"/>
      <c r="J96" s="191">
        <f t="shared" si="0"/>
        <v>0</v>
      </c>
      <c r="K96" s="187" t="s">
        <v>26</v>
      </c>
      <c r="L96" s="39"/>
      <c r="M96" s="192" t="s">
        <v>26</v>
      </c>
      <c r="N96" s="193" t="s">
        <v>49</v>
      </c>
      <c r="O96" s="64"/>
      <c r="P96" s="194">
        <f t="shared" si="1"/>
        <v>0</v>
      </c>
      <c r="Q96" s="194">
        <v>0</v>
      </c>
      <c r="R96" s="194">
        <f t="shared" si="2"/>
        <v>0</v>
      </c>
      <c r="S96" s="194">
        <v>0</v>
      </c>
      <c r="T96" s="195">
        <f t="shared" si="3"/>
        <v>0</v>
      </c>
      <c r="U96" s="34"/>
      <c r="V96" s="34"/>
      <c r="W96" s="34"/>
      <c r="X96" s="34"/>
      <c r="Y96" s="34"/>
      <c r="Z96" s="34"/>
      <c r="AA96" s="34"/>
      <c r="AB96" s="34"/>
      <c r="AC96" s="34"/>
      <c r="AD96" s="34"/>
      <c r="AE96" s="34"/>
      <c r="AR96" s="196" t="s">
        <v>228</v>
      </c>
      <c r="AT96" s="196" t="s">
        <v>143</v>
      </c>
      <c r="AU96" s="196" t="s">
        <v>87</v>
      </c>
      <c r="AY96" s="17" t="s">
        <v>138</v>
      </c>
      <c r="BE96" s="197">
        <f t="shared" si="4"/>
        <v>0</v>
      </c>
      <c r="BF96" s="197">
        <f t="shared" si="5"/>
        <v>0</v>
      </c>
      <c r="BG96" s="197">
        <f t="shared" si="6"/>
        <v>0</v>
      </c>
      <c r="BH96" s="197">
        <f t="shared" si="7"/>
        <v>0</v>
      </c>
      <c r="BI96" s="197">
        <f t="shared" si="8"/>
        <v>0</v>
      </c>
      <c r="BJ96" s="17" t="s">
        <v>83</v>
      </c>
      <c r="BK96" s="197">
        <f t="shared" si="9"/>
        <v>0</v>
      </c>
      <c r="BL96" s="17" t="s">
        <v>228</v>
      </c>
      <c r="BM96" s="196" t="s">
        <v>225</v>
      </c>
    </row>
    <row r="97" spans="2:63" s="11" customFormat="1" ht="22.9" customHeight="1">
      <c r="B97" s="169"/>
      <c r="C97" s="170"/>
      <c r="D97" s="171" t="s">
        <v>77</v>
      </c>
      <c r="E97" s="183" t="s">
        <v>506</v>
      </c>
      <c r="F97" s="326" t="s">
        <v>507</v>
      </c>
      <c r="G97" s="170"/>
      <c r="H97" s="170"/>
      <c r="I97" s="173"/>
      <c r="J97" s="184">
        <f>BK97</f>
        <v>0</v>
      </c>
      <c r="K97" s="170"/>
      <c r="L97" s="175"/>
      <c r="M97" s="176"/>
      <c r="N97" s="177"/>
      <c r="O97" s="177"/>
      <c r="P97" s="178">
        <f>SUM(P98:P110)</f>
        <v>0</v>
      </c>
      <c r="Q97" s="177"/>
      <c r="R97" s="178">
        <f>SUM(R98:R110)</f>
        <v>0</v>
      </c>
      <c r="S97" s="177"/>
      <c r="T97" s="179">
        <f>SUM(T98:T110)</f>
        <v>0</v>
      </c>
      <c r="AR97" s="180" t="s">
        <v>87</v>
      </c>
      <c r="AT97" s="181" t="s">
        <v>77</v>
      </c>
      <c r="AU97" s="181" t="s">
        <v>83</v>
      </c>
      <c r="AY97" s="180" t="s">
        <v>138</v>
      </c>
      <c r="BK97" s="182">
        <f>SUM(BK98:BK110)</f>
        <v>0</v>
      </c>
    </row>
    <row r="98" spans="1:65" s="1" customFormat="1" ht="21.6" customHeight="1">
      <c r="A98" s="34"/>
      <c r="B98" s="35"/>
      <c r="C98" s="185" t="s">
        <v>193</v>
      </c>
      <c r="D98" s="185" t="s">
        <v>143</v>
      </c>
      <c r="E98" s="186" t="s">
        <v>508</v>
      </c>
      <c r="F98" s="325" t="s">
        <v>509</v>
      </c>
      <c r="G98" s="188" t="s">
        <v>495</v>
      </c>
      <c r="H98" s="189">
        <v>0</v>
      </c>
      <c r="I98" s="190"/>
      <c r="J98" s="191">
        <f aca="true" t="shared" si="10" ref="J98:J110">ROUND(I98*H98,2)</f>
        <v>0</v>
      </c>
      <c r="K98" s="187" t="s">
        <v>26</v>
      </c>
      <c r="L98" s="39"/>
      <c r="M98" s="192" t="s">
        <v>26</v>
      </c>
      <c r="N98" s="193" t="s">
        <v>49</v>
      </c>
      <c r="O98" s="64"/>
      <c r="P98" s="194">
        <f aca="true" t="shared" si="11" ref="P98:P110">O98*H98</f>
        <v>0</v>
      </c>
      <c r="Q98" s="194">
        <v>0</v>
      </c>
      <c r="R98" s="194">
        <f aca="true" t="shared" si="12" ref="R98:R110">Q98*H98</f>
        <v>0</v>
      </c>
      <c r="S98" s="194">
        <v>0</v>
      </c>
      <c r="T98" s="195">
        <f aca="true" t="shared" si="13" ref="T98:T110">S98*H98</f>
        <v>0</v>
      </c>
      <c r="U98" s="34"/>
      <c r="V98" s="34"/>
      <c r="W98" s="34"/>
      <c r="X98" s="34"/>
      <c r="Y98" s="34"/>
      <c r="Z98" s="34"/>
      <c r="AA98" s="34"/>
      <c r="AB98" s="34"/>
      <c r="AC98" s="34"/>
      <c r="AD98" s="34"/>
      <c r="AE98" s="34"/>
      <c r="AR98" s="196" t="s">
        <v>228</v>
      </c>
      <c r="AT98" s="196" t="s">
        <v>143</v>
      </c>
      <c r="AU98" s="196" t="s">
        <v>87</v>
      </c>
      <c r="AY98" s="17" t="s">
        <v>138</v>
      </c>
      <c r="BE98" s="197">
        <f aca="true" t="shared" si="14" ref="BE98:BE110">IF(N98="základní",J98,0)</f>
        <v>0</v>
      </c>
      <c r="BF98" s="197">
        <f aca="true" t="shared" si="15" ref="BF98:BF110">IF(N98="snížená",J98,0)</f>
        <v>0</v>
      </c>
      <c r="BG98" s="197">
        <f aca="true" t="shared" si="16" ref="BG98:BG110">IF(N98="zákl. přenesená",J98,0)</f>
        <v>0</v>
      </c>
      <c r="BH98" s="197">
        <f aca="true" t="shared" si="17" ref="BH98:BH110">IF(N98="sníž. přenesená",J98,0)</f>
        <v>0</v>
      </c>
      <c r="BI98" s="197">
        <f aca="true" t="shared" si="18" ref="BI98:BI110">IF(N98="nulová",J98,0)</f>
        <v>0</v>
      </c>
      <c r="BJ98" s="17" t="s">
        <v>83</v>
      </c>
      <c r="BK98" s="197">
        <f aca="true" t="shared" si="19" ref="BK98:BK110">ROUND(I98*H98,2)</f>
        <v>0</v>
      </c>
      <c r="BL98" s="17" t="s">
        <v>228</v>
      </c>
      <c r="BM98" s="196" t="s">
        <v>228</v>
      </c>
    </row>
    <row r="99" spans="1:65" s="1" customFormat="1" ht="21.6" customHeight="1">
      <c r="A99" s="34"/>
      <c r="B99" s="35"/>
      <c r="C99" s="185" t="s">
        <v>177</v>
      </c>
      <c r="D99" s="185" t="s">
        <v>143</v>
      </c>
      <c r="E99" s="186" t="s">
        <v>510</v>
      </c>
      <c r="F99" s="325" t="s">
        <v>511</v>
      </c>
      <c r="G99" s="188" t="s">
        <v>495</v>
      </c>
      <c r="H99" s="189">
        <v>76</v>
      </c>
      <c r="I99" s="190"/>
      <c r="J99" s="191">
        <f t="shared" si="10"/>
        <v>0</v>
      </c>
      <c r="K99" s="187" t="s">
        <v>26</v>
      </c>
      <c r="L99" s="39"/>
      <c r="M99" s="192" t="s">
        <v>26</v>
      </c>
      <c r="N99" s="193" t="s">
        <v>49</v>
      </c>
      <c r="O99" s="64"/>
      <c r="P99" s="194">
        <f t="shared" si="11"/>
        <v>0</v>
      </c>
      <c r="Q99" s="194">
        <v>0</v>
      </c>
      <c r="R99" s="194">
        <f t="shared" si="12"/>
        <v>0</v>
      </c>
      <c r="S99" s="194">
        <v>0</v>
      </c>
      <c r="T99" s="195">
        <f t="shared" si="13"/>
        <v>0</v>
      </c>
      <c r="U99" s="34"/>
      <c r="V99" s="34"/>
      <c r="W99" s="34"/>
      <c r="X99" s="34"/>
      <c r="Y99" s="34"/>
      <c r="Z99" s="34"/>
      <c r="AA99" s="34"/>
      <c r="AB99" s="34"/>
      <c r="AC99" s="34"/>
      <c r="AD99" s="34"/>
      <c r="AE99" s="34"/>
      <c r="AR99" s="196" t="s">
        <v>228</v>
      </c>
      <c r="AT99" s="196" t="s">
        <v>143</v>
      </c>
      <c r="AU99" s="196" t="s">
        <v>87</v>
      </c>
      <c r="AY99" s="17" t="s">
        <v>138</v>
      </c>
      <c r="BE99" s="197">
        <f t="shared" si="14"/>
        <v>0</v>
      </c>
      <c r="BF99" s="197">
        <f t="shared" si="15"/>
        <v>0</v>
      </c>
      <c r="BG99" s="197">
        <f t="shared" si="16"/>
        <v>0</v>
      </c>
      <c r="BH99" s="197">
        <f t="shared" si="17"/>
        <v>0</v>
      </c>
      <c r="BI99" s="197">
        <f t="shared" si="18"/>
        <v>0</v>
      </c>
      <c r="BJ99" s="17" t="s">
        <v>83</v>
      </c>
      <c r="BK99" s="197">
        <f t="shared" si="19"/>
        <v>0</v>
      </c>
      <c r="BL99" s="17" t="s">
        <v>228</v>
      </c>
      <c r="BM99" s="196" t="s">
        <v>248</v>
      </c>
    </row>
    <row r="100" spans="1:65" s="1" customFormat="1" ht="21.6" customHeight="1">
      <c r="A100" s="34"/>
      <c r="B100" s="35"/>
      <c r="C100" s="185" t="s">
        <v>203</v>
      </c>
      <c r="D100" s="185" t="s">
        <v>143</v>
      </c>
      <c r="E100" s="186" t="s">
        <v>512</v>
      </c>
      <c r="F100" s="325" t="s">
        <v>513</v>
      </c>
      <c r="G100" s="188" t="s">
        <v>495</v>
      </c>
      <c r="H100" s="189">
        <v>10</v>
      </c>
      <c r="I100" s="190"/>
      <c r="J100" s="191">
        <f t="shared" si="10"/>
        <v>0</v>
      </c>
      <c r="K100" s="187" t="s">
        <v>26</v>
      </c>
      <c r="L100" s="39"/>
      <c r="M100" s="192" t="s">
        <v>26</v>
      </c>
      <c r="N100" s="193" t="s">
        <v>49</v>
      </c>
      <c r="O100" s="64"/>
      <c r="P100" s="194">
        <f t="shared" si="11"/>
        <v>0</v>
      </c>
      <c r="Q100" s="194">
        <v>0</v>
      </c>
      <c r="R100" s="194">
        <f t="shared" si="12"/>
        <v>0</v>
      </c>
      <c r="S100" s="194">
        <v>0</v>
      </c>
      <c r="T100" s="195">
        <f t="shared" si="13"/>
        <v>0</v>
      </c>
      <c r="U100" s="34"/>
      <c r="V100" s="34"/>
      <c r="W100" s="34"/>
      <c r="X100" s="34"/>
      <c r="Y100" s="34"/>
      <c r="Z100" s="34"/>
      <c r="AA100" s="34"/>
      <c r="AB100" s="34"/>
      <c r="AC100" s="34"/>
      <c r="AD100" s="34"/>
      <c r="AE100" s="34"/>
      <c r="AR100" s="196" t="s">
        <v>228</v>
      </c>
      <c r="AT100" s="196" t="s">
        <v>143</v>
      </c>
      <c r="AU100" s="196" t="s">
        <v>87</v>
      </c>
      <c r="AY100" s="17" t="s">
        <v>138</v>
      </c>
      <c r="BE100" s="197">
        <f t="shared" si="14"/>
        <v>0</v>
      </c>
      <c r="BF100" s="197">
        <f t="shared" si="15"/>
        <v>0</v>
      </c>
      <c r="BG100" s="197">
        <f t="shared" si="16"/>
        <v>0</v>
      </c>
      <c r="BH100" s="197">
        <f t="shared" si="17"/>
        <v>0</v>
      </c>
      <c r="BI100" s="197">
        <f t="shared" si="18"/>
        <v>0</v>
      </c>
      <c r="BJ100" s="17" t="s">
        <v>83</v>
      </c>
      <c r="BK100" s="197">
        <f t="shared" si="19"/>
        <v>0</v>
      </c>
      <c r="BL100" s="17" t="s">
        <v>228</v>
      </c>
      <c r="BM100" s="196" t="s">
        <v>262</v>
      </c>
    </row>
    <row r="101" spans="1:65" s="1" customFormat="1" ht="21.6" customHeight="1">
      <c r="A101" s="34"/>
      <c r="B101" s="35"/>
      <c r="C101" s="185" t="s">
        <v>21</v>
      </c>
      <c r="D101" s="185" t="s">
        <v>143</v>
      </c>
      <c r="E101" s="186" t="s">
        <v>514</v>
      </c>
      <c r="F101" s="325" t="s">
        <v>515</v>
      </c>
      <c r="G101" s="188" t="s">
        <v>495</v>
      </c>
      <c r="H101" s="189">
        <v>1</v>
      </c>
      <c r="I101" s="190"/>
      <c r="J101" s="191">
        <f t="shared" si="10"/>
        <v>0</v>
      </c>
      <c r="K101" s="187" t="s">
        <v>26</v>
      </c>
      <c r="L101" s="39"/>
      <c r="M101" s="192" t="s">
        <v>26</v>
      </c>
      <c r="N101" s="193" t="s">
        <v>49</v>
      </c>
      <c r="O101" s="64"/>
      <c r="P101" s="194">
        <f t="shared" si="11"/>
        <v>0</v>
      </c>
      <c r="Q101" s="194">
        <v>0</v>
      </c>
      <c r="R101" s="194">
        <f t="shared" si="12"/>
        <v>0</v>
      </c>
      <c r="S101" s="194">
        <v>0</v>
      </c>
      <c r="T101" s="195">
        <f t="shared" si="13"/>
        <v>0</v>
      </c>
      <c r="U101" s="34"/>
      <c r="V101" s="34"/>
      <c r="W101" s="34"/>
      <c r="X101" s="34"/>
      <c r="Y101" s="34"/>
      <c r="Z101" s="34"/>
      <c r="AA101" s="34"/>
      <c r="AB101" s="34"/>
      <c r="AC101" s="34"/>
      <c r="AD101" s="34"/>
      <c r="AE101" s="34"/>
      <c r="AR101" s="196" t="s">
        <v>228</v>
      </c>
      <c r="AT101" s="196" t="s">
        <v>143</v>
      </c>
      <c r="AU101" s="196" t="s">
        <v>87</v>
      </c>
      <c r="AY101" s="17" t="s">
        <v>138</v>
      </c>
      <c r="BE101" s="197">
        <f t="shared" si="14"/>
        <v>0</v>
      </c>
      <c r="BF101" s="197">
        <f t="shared" si="15"/>
        <v>0</v>
      </c>
      <c r="BG101" s="197">
        <f t="shared" si="16"/>
        <v>0</v>
      </c>
      <c r="BH101" s="197">
        <f t="shared" si="17"/>
        <v>0</v>
      </c>
      <c r="BI101" s="197">
        <f t="shared" si="18"/>
        <v>0</v>
      </c>
      <c r="BJ101" s="17" t="s">
        <v>83</v>
      </c>
      <c r="BK101" s="197">
        <f t="shared" si="19"/>
        <v>0</v>
      </c>
      <c r="BL101" s="17" t="s">
        <v>228</v>
      </c>
      <c r="BM101" s="196" t="s">
        <v>269</v>
      </c>
    </row>
    <row r="102" spans="1:65" s="1" customFormat="1" ht="14.45" customHeight="1">
      <c r="A102" s="34"/>
      <c r="B102" s="35"/>
      <c r="C102" s="185" t="s">
        <v>211</v>
      </c>
      <c r="D102" s="185" t="s">
        <v>143</v>
      </c>
      <c r="E102" s="186" t="s">
        <v>516</v>
      </c>
      <c r="F102" s="325" t="s">
        <v>517</v>
      </c>
      <c r="G102" s="188" t="s">
        <v>364</v>
      </c>
      <c r="H102" s="189">
        <v>30</v>
      </c>
      <c r="I102" s="190"/>
      <c r="J102" s="191">
        <f t="shared" si="10"/>
        <v>0</v>
      </c>
      <c r="K102" s="187" t="s">
        <v>26</v>
      </c>
      <c r="L102" s="39"/>
      <c r="M102" s="192" t="s">
        <v>26</v>
      </c>
      <c r="N102" s="193" t="s">
        <v>49</v>
      </c>
      <c r="O102" s="64"/>
      <c r="P102" s="194">
        <f t="shared" si="11"/>
        <v>0</v>
      </c>
      <c r="Q102" s="194">
        <v>0</v>
      </c>
      <c r="R102" s="194">
        <f t="shared" si="12"/>
        <v>0</v>
      </c>
      <c r="S102" s="194">
        <v>0</v>
      </c>
      <c r="T102" s="195">
        <f t="shared" si="13"/>
        <v>0</v>
      </c>
      <c r="U102" s="34"/>
      <c r="V102" s="34"/>
      <c r="W102" s="34"/>
      <c r="X102" s="34"/>
      <c r="Y102" s="34"/>
      <c r="Z102" s="34"/>
      <c r="AA102" s="34"/>
      <c r="AB102" s="34"/>
      <c r="AC102" s="34"/>
      <c r="AD102" s="34"/>
      <c r="AE102" s="34"/>
      <c r="AR102" s="196" t="s">
        <v>228</v>
      </c>
      <c r="AT102" s="196" t="s">
        <v>143</v>
      </c>
      <c r="AU102" s="196" t="s">
        <v>87</v>
      </c>
      <c r="AY102" s="17" t="s">
        <v>138</v>
      </c>
      <c r="BE102" s="197">
        <f t="shared" si="14"/>
        <v>0</v>
      </c>
      <c r="BF102" s="197">
        <f t="shared" si="15"/>
        <v>0</v>
      </c>
      <c r="BG102" s="197">
        <f t="shared" si="16"/>
        <v>0</v>
      </c>
      <c r="BH102" s="197">
        <f t="shared" si="17"/>
        <v>0</v>
      </c>
      <c r="BI102" s="197">
        <f t="shared" si="18"/>
        <v>0</v>
      </c>
      <c r="BJ102" s="17" t="s">
        <v>83</v>
      </c>
      <c r="BK102" s="197">
        <f t="shared" si="19"/>
        <v>0</v>
      </c>
      <c r="BL102" s="17" t="s">
        <v>228</v>
      </c>
      <c r="BM102" s="196" t="s">
        <v>277</v>
      </c>
    </row>
    <row r="103" spans="1:65" s="1" customFormat="1" ht="14.45" customHeight="1">
      <c r="A103" s="34"/>
      <c r="B103" s="35"/>
      <c r="C103" s="185" t="s">
        <v>217</v>
      </c>
      <c r="D103" s="185" t="s">
        <v>143</v>
      </c>
      <c r="E103" s="186" t="s">
        <v>518</v>
      </c>
      <c r="F103" s="325" t="s">
        <v>519</v>
      </c>
      <c r="G103" s="188" t="s">
        <v>364</v>
      </c>
      <c r="H103" s="189">
        <v>30</v>
      </c>
      <c r="I103" s="190"/>
      <c r="J103" s="191">
        <f t="shared" si="10"/>
        <v>0</v>
      </c>
      <c r="K103" s="187" t="s">
        <v>26</v>
      </c>
      <c r="L103" s="39"/>
      <c r="M103" s="192" t="s">
        <v>26</v>
      </c>
      <c r="N103" s="193" t="s">
        <v>49</v>
      </c>
      <c r="O103" s="64"/>
      <c r="P103" s="194">
        <f t="shared" si="11"/>
        <v>0</v>
      </c>
      <c r="Q103" s="194">
        <v>0</v>
      </c>
      <c r="R103" s="194">
        <f t="shared" si="12"/>
        <v>0</v>
      </c>
      <c r="S103" s="194">
        <v>0</v>
      </c>
      <c r="T103" s="195">
        <f t="shared" si="13"/>
        <v>0</v>
      </c>
      <c r="U103" s="34"/>
      <c r="V103" s="34"/>
      <c r="W103" s="34"/>
      <c r="X103" s="34"/>
      <c r="Y103" s="34"/>
      <c r="Z103" s="34"/>
      <c r="AA103" s="34"/>
      <c r="AB103" s="34"/>
      <c r="AC103" s="34"/>
      <c r="AD103" s="34"/>
      <c r="AE103" s="34"/>
      <c r="AR103" s="196" t="s">
        <v>228</v>
      </c>
      <c r="AT103" s="196" t="s">
        <v>143</v>
      </c>
      <c r="AU103" s="196" t="s">
        <v>87</v>
      </c>
      <c r="AY103" s="17" t="s">
        <v>138</v>
      </c>
      <c r="BE103" s="197">
        <f t="shared" si="14"/>
        <v>0</v>
      </c>
      <c r="BF103" s="197">
        <f t="shared" si="15"/>
        <v>0</v>
      </c>
      <c r="BG103" s="197">
        <f t="shared" si="16"/>
        <v>0</v>
      </c>
      <c r="BH103" s="197">
        <f t="shared" si="17"/>
        <v>0</v>
      </c>
      <c r="BI103" s="197">
        <f t="shared" si="18"/>
        <v>0</v>
      </c>
      <c r="BJ103" s="17" t="s">
        <v>83</v>
      </c>
      <c r="BK103" s="197">
        <f t="shared" si="19"/>
        <v>0</v>
      </c>
      <c r="BL103" s="17" t="s">
        <v>228</v>
      </c>
      <c r="BM103" s="196" t="s">
        <v>285</v>
      </c>
    </row>
    <row r="104" spans="1:65" s="1" customFormat="1" ht="14.45" customHeight="1">
      <c r="A104" s="34"/>
      <c r="B104" s="35"/>
      <c r="C104" s="185" t="s">
        <v>225</v>
      </c>
      <c r="D104" s="185" t="s">
        <v>143</v>
      </c>
      <c r="E104" s="186" t="s">
        <v>520</v>
      </c>
      <c r="F104" s="325" t="s">
        <v>521</v>
      </c>
      <c r="G104" s="188" t="s">
        <v>364</v>
      </c>
      <c r="H104" s="189">
        <v>25</v>
      </c>
      <c r="I104" s="190"/>
      <c r="J104" s="191">
        <f t="shared" si="10"/>
        <v>0</v>
      </c>
      <c r="K104" s="187" t="s">
        <v>26</v>
      </c>
      <c r="L104" s="39"/>
      <c r="M104" s="192" t="s">
        <v>26</v>
      </c>
      <c r="N104" s="193" t="s">
        <v>49</v>
      </c>
      <c r="O104" s="64"/>
      <c r="P104" s="194">
        <f t="shared" si="11"/>
        <v>0</v>
      </c>
      <c r="Q104" s="194">
        <v>0</v>
      </c>
      <c r="R104" s="194">
        <f t="shared" si="12"/>
        <v>0</v>
      </c>
      <c r="S104" s="194">
        <v>0</v>
      </c>
      <c r="T104" s="195">
        <f t="shared" si="13"/>
        <v>0</v>
      </c>
      <c r="U104" s="34"/>
      <c r="V104" s="34"/>
      <c r="W104" s="34"/>
      <c r="X104" s="34"/>
      <c r="Y104" s="34"/>
      <c r="Z104" s="34"/>
      <c r="AA104" s="34"/>
      <c r="AB104" s="34"/>
      <c r="AC104" s="34"/>
      <c r="AD104" s="34"/>
      <c r="AE104" s="34"/>
      <c r="AR104" s="196" t="s">
        <v>228</v>
      </c>
      <c r="AT104" s="196" t="s">
        <v>143</v>
      </c>
      <c r="AU104" s="196" t="s">
        <v>87</v>
      </c>
      <c r="AY104" s="17" t="s">
        <v>138</v>
      </c>
      <c r="BE104" s="197">
        <f t="shared" si="14"/>
        <v>0</v>
      </c>
      <c r="BF104" s="197">
        <f t="shared" si="15"/>
        <v>0</v>
      </c>
      <c r="BG104" s="197">
        <f t="shared" si="16"/>
        <v>0</v>
      </c>
      <c r="BH104" s="197">
        <f t="shared" si="17"/>
        <v>0</v>
      </c>
      <c r="BI104" s="197">
        <f t="shared" si="18"/>
        <v>0</v>
      </c>
      <c r="BJ104" s="17" t="s">
        <v>83</v>
      </c>
      <c r="BK104" s="197">
        <f t="shared" si="19"/>
        <v>0</v>
      </c>
      <c r="BL104" s="17" t="s">
        <v>228</v>
      </c>
      <c r="BM104" s="196" t="s">
        <v>293</v>
      </c>
    </row>
    <row r="105" spans="1:65" s="1" customFormat="1" ht="14.45" customHeight="1">
      <c r="A105" s="34"/>
      <c r="B105" s="35"/>
      <c r="C105" s="185" t="s">
        <v>15</v>
      </c>
      <c r="D105" s="185" t="s">
        <v>143</v>
      </c>
      <c r="E105" s="186" t="s">
        <v>522</v>
      </c>
      <c r="F105" s="325" t="s">
        <v>523</v>
      </c>
      <c r="G105" s="188" t="s">
        <v>364</v>
      </c>
      <c r="H105" s="189">
        <v>10</v>
      </c>
      <c r="I105" s="190"/>
      <c r="J105" s="191">
        <f t="shared" si="10"/>
        <v>0</v>
      </c>
      <c r="K105" s="187" t="s">
        <v>26</v>
      </c>
      <c r="L105" s="39"/>
      <c r="M105" s="192" t="s">
        <v>26</v>
      </c>
      <c r="N105" s="193" t="s">
        <v>49</v>
      </c>
      <c r="O105" s="64"/>
      <c r="P105" s="194">
        <f t="shared" si="11"/>
        <v>0</v>
      </c>
      <c r="Q105" s="194">
        <v>0</v>
      </c>
      <c r="R105" s="194">
        <f t="shared" si="12"/>
        <v>0</v>
      </c>
      <c r="S105" s="194">
        <v>0</v>
      </c>
      <c r="T105" s="195">
        <f t="shared" si="13"/>
        <v>0</v>
      </c>
      <c r="U105" s="34"/>
      <c r="V105" s="34"/>
      <c r="W105" s="34"/>
      <c r="X105" s="34"/>
      <c r="Y105" s="34"/>
      <c r="Z105" s="34"/>
      <c r="AA105" s="34"/>
      <c r="AB105" s="34"/>
      <c r="AC105" s="34"/>
      <c r="AD105" s="34"/>
      <c r="AE105" s="34"/>
      <c r="AR105" s="196" t="s">
        <v>228</v>
      </c>
      <c r="AT105" s="196" t="s">
        <v>143</v>
      </c>
      <c r="AU105" s="196" t="s">
        <v>87</v>
      </c>
      <c r="AY105" s="17" t="s">
        <v>138</v>
      </c>
      <c r="BE105" s="197">
        <f t="shared" si="14"/>
        <v>0</v>
      </c>
      <c r="BF105" s="197">
        <f t="shared" si="15"/>
        <v>0</v>
      </c>
      <c r="BG105" s="197">
        <f t="shared" si="16"/>
        <v>0</v>
      </c>
      <c r="BH105" s="197">
        <f t="shared" si="17"/>
        <v>0</v>
      </c>
      <c r="BI105" s="197">
        <f t="shared" si="18"/>
        <v>0</v>
      </c>
      <c r="BJ105" s="17" t="s">
        <v>83</v>
      </c>
      <c r="BK105" s="197">
        <f t="shared" si="19"/>
        <v>0</v>
      </c>
      <c r="BL105" s="17" t="s">
        <v>228</v>
      </c>
      <c r="BM105" s="196" t="s">
        <v>304</v>
      </c>
    </row>
    <row r="106" spans="1:65" s="1" customFormat="1" ht="14.45" customHeight="1">
      <c r="A106" s="34"/>
      <c r="B106" s="35"/>
      <c r="C106" s="185" t="s">
        <v>228</v>
      </c>
      <c r="D106" s="185" t="s">
        <v>143</v>
      </c>
      <c r="E106" s="186" t="s">
        <v>524</v>
      </c>
      <c r="F106" s="325" t="s">
        <v>525</v>
      </c>
      <c r="G106" s="188" t="s">
        <v>364</v>
      </c>
      <c r="H106" s="189">
        <v>15</v>
      </c>
      <c r="I106" s="190"/>
      <c r="J106" s="191">
        <f t="shared" si="10"/>
        <v>0</v>
      </c>
      <c r="K106" s="187" t="s">
        <v>26</v>
      </c>
      <c r="L106" s="39"/>
      <c r="M106" s="192" t="s">
        <v>26</v>
      </c>
      <c r="N106" s="193" t="s">
        <v>49</v>
      </c>
      <c r="O106" s="64"/>
      <c r="P106" s="194">
        <f t="shared" si="11"/>
        <v>0</v>
      </c>
      <c r="Q106" s="194">
        <v>0</v>
      </c>
      <c r="R106" s="194">
        <f t="shared" si="12"/>
        <v>0</v>
      </c>
      <c r="S106" s="194">
        <v>0</v>
      </c>
      <c r="T106" s="195">
        <f t="shared" si="13"/>
        <v>0</v>
      </c>
      <c r="U106" s="34"/>
      <c r="V106" s="34"/>
      <c r="W106" s="34"/>
      <c r="X106" s="34"/>
      <c r="Y106" s="34"/>
      <c r="Z106" s="34"/>
      <c r="AA106" s="34"/>
      <c r="AB106" s="34"/>
      <c r="AC106" s="34"/>
      <c r="AD106" s="34"/>
      <c r="AE106" s="34"/>
      <c r="AR106" s="196" t="s">
        <v>228</v>
      </c>
      <c r="AT106" s="196" t="s">
        <v>143</v>
      </c>
      <c r="AU106" s="196" t="s">
        <v>87</v>
      </c>
      <c r="AY106" s="17" t="s">
        <v>138</v>
      </c>
      <c r="BE106" s="197">
        <f t="shared" si="14"/>
        <v>0</v>
      </c>
      <c r="BF106" s="197">
        <f t="shared" si="15"/>
        <v>0</v>
      </c>
      <c r="BG106" s="197">
        <f t="shared" si="16"/>
        <v>0</v>
      </c>
      <c r="BH106" s="197">
        <f t="shared" si="17"/>
        <v>0</v>
      </c>
      <c r="BI106" s="197">
        <f t="shared" si="18"/>
        <v>0</v>
      </c>
      <c r="BJ106" s="17" t="s">
        <v>83</v>
      </c>
      <c r="BK106" s="197">
        <f t="shared" si="19"/>
        <v>0</v>
      </c>
      <c r="BL106" s="17" t="s">
        <v>228</v>
      </c>
      <c r="BM106" s="196" t="s">
        <v>312</v>
      </c>
    </row>
    <row r="107" spans="1:65" s="1" customFormat="1" ht="26.25" customHeight="1">
      <c r="A107" s="34"/>
      <c r="B107" s="35"/>
      <c r="C107" s="185" t="s">
        <v>243</v>
      </c>
      <c r="D107" s="185" t="s">
        <v>143</v>
      </c>
      <c r="E107" s="186" t="s">
        <v>526</v>
      </c>
      <c r="F107" s="327" t="s">
        <v>868</v>
      </c>
      <c r="G107" s="188" t="s">
        <v>364</v>
      </c>
      <c r="H107" s="189">
        <v>30</v>
      </c>
      <c r="I107" s="190"/>
      <c r="J107" s="191">
        <f t="shared" si="10"/>
        <v>0</v>
      </c>
      <c r="K107" s="187" t="s">
        <v>26</v>
      </c>
      <c r="L107" s="39"/>
      <c r="M107" s="192" t="s">
        <v>26</v>
      </c>
      <c r="N107" s="193" t="s">
        <v>49</v>
      </c>
      <c r="O107" s="64"/>
      <c r="P107" s="194">
        <f t="shared" si="11"/>
        <v>0</v>
      </c>
      <c r="Q107" s="194">
        <v>0</v>
      </c>
      <c r="R107" s="194">
        <f t="shared" si="12"/>
        <v>0</v>
      </c>
      <c r="S107" s="194">
        <v>0</v>
      </c>
      <c r="T107" s="195">
        <f t="shared" si="13"/>
        <v>0</v>
      </c>
      <c r="U107" s="34"/>
      <c r="V107" s="34"/>
      <c r="W107" s="34"/>
      <c r="X107" s="34"/>
      <c r="Y107" s="34"/>
      <c r="Z107" s="34"/>
      <c r="AA107" s="34"/>
      <c r="AB107" s="34"/>
      <c r="AC107" s="34"/>
      <c r="AD107" s="34"/>
      <c r="AE107" s="34"/>
      <c r="AR107" s="196" t="s">
        <v>228</v>
      </c>
      <c r="AT107" s="196" t="s">
        <v>143</v>
      </c>
      <c r="AU107" s="196" t="s">
        <v>87</v>
      </c>
      <c r="AY107" s="17" t="s">
        <v>138</v>
      </c>
      <c r="BE107" s="197">
        <f t="shared" si="14"/>
        <v>0</v>
      </c>
      <c r="BF107" s="197">
        <f t="shared" si="15"/>
        <v>0</v>
      </c>
      <c r="BG107" s="197">
        <f t="shared" si="16"/>
        <v>0</v>
      </c>
      <c r="BH107" s="197">
        <f t="shared" si="17"/>
        <v>0</v>
      </c>
      <c r="BI107" s="197">
        <f t="shared" si="18"/>
        <v>0</v>
      </c>
      <c r="BJ107" s="17" t="s">
        <v>83</v>
      </c>
      <c r="BK107" s="197">
        <f t="shared" si="19"/>
        <v>0</v>
      </c>
      <c r="BL107" s="17" t="s">
        <v>228</v>
      </c>
      <c r="BM107" s="196" t="s">
        <v>324</v>
      </c>
    </row>
    <row r="108" spans="1:65" s="1" customFormat="1" ht="60">
      <c r="A108" s="34"/>
      <c r="B108" s="35"/>
      <c r="C108" s="185" t="s">
        <v>248</v>
      </c>
      <c r="D108" s="185" t="s">
        <v>143</v>
      </c>
      <c r="E108" s="186" t="s">
        <v>527</v>
      </c>
      <c r="F108" s="327" t="s">
        <v>869</v>
      </c>
      <c r="G108" s="188" t="s">
        <v>364</v>
      </c>
      <c r="H108" s="189">
        <v>5</v>
      </c>
      <c r="I108" s="190"/>
      <c r="J108" s="191">
        <f t="shared" si="10"/>
        <v>0</v>
      </c>
      <c r="K108" s="187" t="s">
        <v>26</v>
      </c>
      <c r="L108" s="39"/>
      <c r="M108" s="192" t="s">
        <v>26</v>
      </c>
      <c r="N108" s="193" t="s">
        <v>49</v>
      </c>
      <c r="O108" s="64"/>
      <c r="P108" s="194">
        <f t="shared" si="11"/>
        <v>0</v>
      </c>
      <c r="Q108" s="194">
        <v>0</v>
      </c>
      <c r="R108" s="194">
        <f t="shared" si="12"/>
        <v>0</v>
      </c>
      <c r="S108" s="194">
        <v>0</v>
      </c>
      <c r="T108" s="195">
        <f t="shared" si="13"/>
        <v>0</v>
      </c>
      <c r="U108" s="34"/>
      <c r="V108" s="34"/>
      <c r="W108" s="34"/>
      <c r="X108" s="34"/>
      <c r="Y108" s="34"/>
      <c r="Z108" s="34"/>
      <c r="AA108" s="34"/>
      <c r="AB108" s="34"/>
      <c r="AC108" s="34"/>
      <c r="AD108" s="34"/>
      <c r="AE108" s="34"/>
      <c r="AR108" s="196" t="s">
        <v>228</v>
      </c>
      <c r="AT108" s="196" t="s">
        <v>143</v>
      </c>
      <c r="AU108" s="196" t="s">
        <v>87</v>
      </c>
      <c r="AY108" s="17" t="s">
        <v>138</v>
      </c>
      <c r="BE108" s="197">
        <f t="shared" si="14"/>
        <v>0</v>
      </c>
      <c r="BF108" s="197">
        <f t="shared" si="15"/>
        <v>0</v>
      </c>
      <c r="BG108" s="197">
        <f t="shared" si="16"/>
        <v>0</v>
      </c>
      <c r="BH108" s="197">
        <f t="shared" si="17"/>
        <v>0</v>
      </c>
      <c r="BI108" s="197">
        <f t="shared" si="18"/>
        <v>0</v>
      </c>
      <c r="BJ108" s="17" t="s">
        <v>83</v>
      </c>
      <c r="BK108" s="197">
        <f t="shared" si="19"/>
        <v>0</v>
      </c>
      <c r="BL108" s="17" t="s">
        <v>228</v>
      </c>
      <c r="BM108" s="196" t="s">
        <v>334</v>
      </c>
    </row>
    <row r="109" spans="1:65" s="1" customFormat="1" ht="14.45" customHeight="1">
      <c r="A109" s="34"/>
      <c r="B109" s="35"/>
      <c r="C109" s="185" t="s">
        <v>255</v>
      </c>
      <c r="D109" s="185" t="s">
        <v>143</v>
      </c>
      <c r="E109" s="186" t="s">
        <v>528</v>
      </c>
      <c r="F109" s="325" t="s">
        <v>529</v>
      </c>
      <c r="G109" s="188" t="s">
        <v>364</v>
      </c>
      <c r="H109" s="189">
        <v>10</v>
      </c>
      <c r="I109" s="190"/>
      <c r="J109" s="191">
        <f t="shared" si="10"/>
        <v>0</v>
      </c>
      <c r="K109" s="187" t="s">
        <v>26</v>
      </c>
      <c r="L109" s="39"/>
      <c r="M109" s="192" t="s">
        <v>26</v>
      </c>
      <c r="N109" s="193" t="s">
        <v>49</v>
      </c>
      <c r="O109" s="64"/>
      <c r="P109" s="194">
        <f t="shared" si="11"/>
        <v>0</v>
      </c>
      <c r="Q109" s="194">
        <v>0</v>
      </c>
      <c r="R109" s="194">
        <f t="shared" si="12"/>
        <v>0</v>
      </c>
      <c r="S109" s="194">
        <v>0</v>
      </c>
      <c r="T109" s="195">
        <f t="shared" si="13"/>
        <v>0</v>
      </c>
      <c r="U109" s="34"/>
      <c r="V109" s="34"/>
      <c r="W109" s="34"/>
      <c r="X109" s="34"/>
      <c r="Y109" s="34"/>
      <c r="Z109" s="34"/>
      <c r="AA109" s="34"/>
      <c r="AB109" s="34"/>
      <c r="AC109" s="34"/>
      <c r="AD109" s="34"/>
      <c r="AE109" s="34"/>
      <c r="AR109" s="196" t="s">
        <v>228</v>
      </c>
      <c r="AT109" s="196" t="s">
        <v>143</v>
      </c>
      <c r="AU109" s="196" t="s">
        <v>87</v>
      </c>
      <c r="AY109" s="17" t="s">
        <v>138</v>
      </c>
      <c r="BE109" s="197">
        <f t="shared" si="14"/>
        <v>0</v>
      </c>
      <c r="BF109" s="197">
        <f t="shared" si="15"/>
        <v>0</v>
      </c>
      <c r="BG109" s="197">
        <f t="shared" si="16"/>
        <v>0</v>
      </c>
      <c r="BH109" s="197">
        <f t="shared" si="17"/>
        <v>0</v>
      </c>
      <c r="BI109" s="197">
        <f t="shared" si="18"/>
        <v>0</v>
      </c>
      <c r="BJ109" s="17" t="s">
        <v>83</v>
      </c>
      <c r="BK109" s="197">
        <f t="shared" si="19"/>
        <v>0</v>
      </c>
      <c r="BL109" s="17" t="s">
        <v>228</v>
      </c>
      <c r="BM109" s="196" t="s">
        <v>342</v>
      </c>
    </row>
    <row r="110" spans="1:65" s="1" customFormat="1" ht="14.45" customHeight="1">
      <c r="A110" s="34"/>
      <c r="B110" s="35"/>
      <c r="C110" s="185" t="s">
        <v>262</v>
      </c>
      <c r="D110" s="185" t="s">
        <v>143</v>
      </c>
      <c r="E110" s="186" t="s">
        <v>530</v>
      </c>
      <c r="F110" s="325" t="s">
        <v>531</v>
      </c>
      <c r="G110" s="188" t="s">
        <v>364</v>
      </c>
      <c r="H110" s="189">
        <v>20</v>
      </c>
      <c r="I110" s="190"/>
      <c r="J110" s="191">
        <f t="shared" si="10"/>
        <v>0</v>
      </c>
      <c r="K110" s="187" t="s">
        <v>26</v>
      </c>
      <c r="L110" s="39"/>
      <c r="M110" s="192" t="s">
        <v>26</v>
      </c>
      <c r="N110" s="193" t="s">
        <v>49</v>
      </c>
      <c r="O110" s="64"/>
      <c r="P110" s="194">
        <f t="shared" si="11"/>
        <v>0</v>
      </c>
      <c r="Q110" s="194">
        <v>0</v>
      </c>
      <c r="R110" s="194">
        <f t="shared" si="12"/>
        <v>0</v>
      </c>
      <c r="S110" s="194">
        <v>0</v>
      </c>
      <c r="T110" s="195">
        <f t="shared" si="13"/>
        <v>0</v>
      </c>
      <c r="U110" s="34"/>
      <c r="V110" s="34"/>
      <c r="W110" s="34"/>
      <c r="X110" s="34"/>
      <c r="Y110" s="34"/>
      <c r="Z110" s="34"/>
      <c r="AA110" s="34"/>
      <c r="AB110" s="34"/>
      <c r="AC110" s="34"/>
      <c r="AD110" s="34"/>
      <c r="AE110" s="34"/>
      <c r="AR110" s="196" t="s">
        <v>228</v>
      </c>
      <c r="AT110" s="196" t="s">
        <v>143</v>
      </c>
      <c r="AU110" s="196" t="s">
        <v>87</v>
      </c>
      <c r="AY110" s="17" t="s">
        <v>138</v>
      </c>
      <c r="BE110" s="197">
        <f t="shared" si="14"/>
        <v>0</v>
      </c>
      <c r="BF110" s="197">
        <f t="shared" si="15"/>
        <v>0</v>
      </c>
      <c r="BG110" s="197">
        <f t="shared" si="16"/>
        <v>0</v>
      </c>
      <c r="BH110" s="197">
        <f t="shared" si="17"/>
        <v>0</v>
      </c>
      <c r="BI110" s="197">
        <f t="shared" si="18"/>
        <v>0</v>
      </c>
      <c r="BJ110" s="17" t="s">
        <v>83</v>
      </c>
      <c r="BK110" s="197">
        <f t="shared" si="19"/>
        <v>0</v>
      </c>
      <c r="BL110" s="17" t="s">
        <v>228</v>
      </c>
      <c r="BM110" s="196" t="s">
        <v>352</v>
      </c>
    </row>
    <row r="111" spans="2:63" s="11" customFormat="1" ht="22.9" customHeight="1">
      <c r="B111" s="169"/>
      <c r="C111" s="170"/>
      <c r="D111" s="171" t="s">
        <v>77</v>
      </c>
      <c r="E111" s="183" t="s">
        <v>532</v>
      </c>
      <c r="F111" s="326" t="s">
        <v>533</v>
      </c>
      <c r="G111" s="170"/>
      <c r="H111" s="170"/>
      <c r="I111" s="173"/>
      <c r="J111" s="184">
        <f>BK111</f>
        <v>0</v>
      </c>
      <c r="K111" s="170"/>
      <c r="L111" s="175"/>
      <c r="M111" s="176"/>
      <c r="N111" s="177"/>
      <c r="O111" s="177"/>
      <c r="P111" s="178">
        <f>SUM(P112:P113)</f>
        <v>0</v>
      </c>
      <c r="Q111" s="177"/>
      <c r="R111" s="178">
        <f>SUM(R112:R113)</f>
        <v>0</v>
      </c>
      <c r="S111" s="177"/>
      <c r="T111" s="179">
        <f>SUM(T112:T113)</f>
        <v>0</v>
      </c>
      <c r="AR111" s="180" t="s">
        <v>87</v>
      </c>
      <c r="AT111" s="181" t="s">
        <v>77</v>
      </c>
      <c r="AU111" s="181" t="s">
        <v>83</v>
      </c>
      <c r="AY111" s="180" t="s">
        <v>138</v>
      </c>
      <c r="BK111" s="182">
        <f>SUM(BK112:BK113)</f>
        <v>0</v>
      </c>
    </row>
    <row r="112" spans="1:65" s="1" customFormat="1" ht="21.6" customHeight="1">
      <c r="A112" s="34"/>
      <c r="B112" s="35"/>
      <c r="C112" s="185" t="s">
        <v>14</v>
      </c>
      <c r="D112" s="185" t="s">
        <v>143</v>
      </c>
      <c r="E112" s="186" t="s">
        <v>534</v>
      </c>
      <c r="F112" s="187" t="s">
        <v>535</v>
      </c>
      <c r="G112" s="188" t="s">
        <v>495</v>
      </c>
      <c r="H112" s="189">
        <v>12</v>
      </c>
      <c r="I112" s="190"/>
      <c r="J112" s="191">
        <f>ROUND(I112*H112,2)</f>
        <v>0</v>
      </c>
      <c r="K112" s="187" t="s">
        <v>26</v>
      </c>
      <c r="L112" s="39"/>
      <c r="M112" s="192" t="s">
        <v>26</v>
      </c>
      <c r="N112" s="193" t="s">
        <v>49</v>
      </c>
      <c r="O112" s="64"/>
      <c r="P112" s="194">
        <f>O112*H112</f>
        <v>0</v>
      </c>
      <c r="Q112" s="194">
        <v>0</v>
      </c>
      <c r="R112" s="194">
        <f>Q112*H112</f>
        <v>0</v>
      </c>
      <c r="S112" s="194">
        <v>0</v>
      </c>
      <c r="T112" s="195">
        <f>S112*H112</f>
        <v>0</v>
      </c>
      <c r="U112" s="34"/>
      <c r="V112" s="34"/>
      <c r="W112" s="34"/>
      <c r="X112" s="34"/>
      <c r="Y112" s="34"/>
      <c r="Z112" s="34"/>
      <c r="AA112" s="34"/>
      <c r="AB112" s="34"/>
      <c r="AC112" s="34"/>
      <c r="AD112" s="34"/>
      <c r="AE112" s="34"/>
      <c r="AR112" s="196" t="s">
        <v>228</v>
      </c>
      <c r="AT112" s="196" t="s">
        <v>143</v>
      </c>
      <c r="AU112" s="196" t="s">
        <v>87</v>
      </c>
      <c r="AY112" s="17" t="s">
        <v>138</v>
      </c>
      <c r="BE112" s="197">
        <f>IF(N112="základní",J112,0)</f>
        <v>0</v>
      </c>
      <c r="BF112" s="197">
        <f>IF(N112="snížená",J112,0)</f>
        <v>0</v>
      </c>
      <c r="BG112" s="197">
        <f>IF(N112="zákl. přenesená",J112,0)</f>
        <v>0</v>
      </c>
      <c r="BH112" s="197">
        <f>IF(N112="sníž. přenesená",J112,0)</f>
        <v>0</v>
      </c>
      <c r="BI112" s="197">
        <f>IF(N112="nulová",J112,0)</f>
        <v>0</v>
      </c>
      <c r="BJ112" s="17" t="s">
        <v>83</v>
      </c>
      <c r="BK112" s="197">
        <f>ROUND(I112*H112,2)</f>
        <v>0</v>
      </c>
      <c r="BL112" s="17" t="s">
        <v>228</v>
      </c>
      <c r="BM112" s="196" t="s">
        <v>361</v>
      </c>
    </row>
    <row r="113" spans="1:65" s="1" customFormat="1" ht="14.45" customHeight="1">
      <c r="A113" s="34"/>
      <c r="B113" s="35"/>
      <c r="C113" s="185" t="s">
        <v>269</v>
      </c>
      <c r="D113" s="185" t="s">
        <v>143</v>
      </c>
      <c r="E113" s="186" t="s">
        <v>536</v>
      </c>
      <c r="F113" s="187" t="s">
        <v>537</v>
      </c>
      <c r="G113" s="188" t="s">
        <v>495</v>
      </c>
      <c r="H113" s="189">
        <v>1</v>
      </c>
      <c r="I113" s="190"/>
      <c r="J113" s="191">
        <f>ROUND(I113*H113,2)</f>
        <v>0</v>
      </c>
      <c r="K113" s="187" t="s">
        <v>26</v>
      </c>
      <c r="L113" s="39"/>
      <c r="M113" s="192" t="s">
        <v>26</v>
      </c>
      <c r="N113" s="193" t="s">
        <v>49</v>
      </c>
      <c r="O113" s="64"/>
      <c r="P113" s="194">
        <f>O113*H113</f>
        <v>0</v>
      </c>
      <c r="Q113" s="194">
        <v>0</v>
      </c>
      <c r="R113" s="194">
        <f>Q113*H113</f>
        <v>0</v>
      </c>
      <c r="S113" s="194">
        <v>0</v>
      </c>
      <c r="T113" s="195">
        <f>S113*H113</f>
        <v>0</v>
      </c>
      <c r="U113" s="34"/>
      <c r="V113" s="34"/>
      <c r="W113" s="34"/>
      <c r="X113" s="34"/>
      <c r="Y113" s="34"/>
      <c r="Z113" s="34"/>
      <c r="AA113" s="34"/>
      <c r="AB113" s="34"/>
      <c r="AC113" s="34"/>
      <c r="AD113" s="34"/>
      <c r="AE113" s="34"/>
      <c r="AR113" s="196" t="s">
        <v>228</v>
      </c>
      <c r="AT113" s="196" t="s">
        <v>143</v>
      </c>
      <c r="AU113" s="196" t="s">
        <v>87</v>
      </c>
      <c r="AY113" s="17" t="s">
        <v>138</v>
      </c>
      <c r="BE113" s="197">
        <f>IF(N113="základní",J113,0)</f>
        <v>0</v>
      </c>
      <c r="BF113" s="197">
        <f>IF(N113="snížená",J113,0)</f>
        <v>0</v>
      </c>
      <c r="BG113" s="197">
        <f>IF(N113="zákl. přenesená",J113,0)</f>
        <v>0</v>
      </c>
      <c r="BH113" s="197">
        <f>IF(N113="sníž. přenesená",J113,0)</f>
        <v>0</v>
      </c>
      <c r="BI113" s="197">
        <f>IF(N113="nulová",J113,0)</f>
        <v>0</v>
      </c>
      <c r="BJ113" s="17" t="s">
        <v>83</v>
      </c>
      <c r="BK113" s="197">
        <f>ROUND(I113*H113,2)</f>
        <v>0</v>
      </c>
      <c r="BL113" s="17" t="s">
        <v>228</v>
      </c>
      <c r="BM113" s="196" t="s">
        <v>374</v>
      </c>
    </row>
    <row r="114" spans="2:63" s="11" customFormat="1" ht="22.9" customHeight="1">
      <c r="B114" s="169"/>
      <c r="C114" s="170"/>
      <c r="D114" s="171" t="s">
        <v>77</v>
      </c>
      <c r="E114" s="183" t="s">
        <v>538</v>
      </c>
      <c r="F114" s="183" t="s">
        <v>539</v>
      </c>
      <c r="G114" s="170"/>
      <c r="H114" s="170"/>
      <c r="I114" s="173"/>
      <c r="J114" s="184">
        <f>BK114</f>
        <v>0</v>
      </c>
      <c r="K114" s="170"/>
      <c r="L114" s="175"/>
      <c r="M114" s="176"/>
      <c r="N114" s="177"/>
      <c r="O114" s="177"/>
      <c r="P114" s="178">
        <f>SUM(P115:P127)</f>
        <v>0</v>
      </c>
      <c r="Q114" s="177"/>
      <c r="R114" s="178">
        <f>SUM(R115:R127)</f>
        <v>0</v>
      </c>
      <c r="S114" s="177"/>
      <c r="T114" s="179">
        <f>SUM(T115:T127)</f>
        <v>0</v>
      </c>
      <c r="AR114" s="180" t="s">
        <v>87</v>
      </c>
      <c r="AT114" s="181" t="s">
        <v>77</v>
      </c>
      <c r="AU114" s="181" t="s">
        <v>83</v>
      </c>
      <c r="AY114" s="180" t="s">
        <v>138</v>
      </c>
      <c r="BK114" s="182">
        <f>SUM(BK115:BK127)</f>
        <v>0</v>
      </c>
    </row>
    <row r="115" spans="1:65" s="1" customFormat="1" ht="14.45" customHeight="1">
      <c r="A115" s="34"/>
      <c r="B115" s="35"/>
      <c r="C115" s="185" t="s">
        <v>273</v>
      </c>
      <c r="D115" s="185" t="s">
        <v>143</v>
      </c>
      <c r="E115" s="186" t="s">
        <v>540</v>
      </c>
      <c r="F115" s="187" t="s">
        <v>541</v>
      </c>
      <c r="G115" s="188" t="s">
        <v>364</v>
      </c>
      <c r="H115" s="189">
        <v>0</v>
      </c>
      <c r="I115" s="190"/>
      <c r="J115" s="191">
        <f aca="true" t="shared" si="20" ref="J115:J127">ROUND(I115*H115,2)</f>
        <v>0</v>
      </c>
      <c r="K115" s="187" t="s">
        <v>26</v>
      </c>
      <c r="L115" s="39"/>
      <c r="M115" s="192" t="s">
        <v>26</v>
      </c>
      <c r="N115" s="193" t="s">
        <v>49</v>
      </c>
      <c r="O115" s="64"/>
      <c r="P115" s="194">
        <f aca="true" t="shared" si="21" ref="P115:P127">O115*H115</f>
        <v>0</v>
      </c>
      <c r="Q115" s="194">
        <v>0</v>
      </c>
      <c r="R115" s="194">
        <f aca="true" t="shared" si="22" ref="R115:R127">Q115*H115</f>
        <v>0</v>
      </c>
      <c r="S115" s="194">
        <v>0</v>
      </c>
      <c r="T115" s="195">
        <f aca="true" t="shared" si="23" ref="T115:T127">S115*H115</f>
        <v>0</v>
      </c>
      <c r="U115" s="34"/>
      <c r="V115" s="34"/>
      <c r="W115" s="34"/>
      <c r="X115" s="34"/>
      <c r="Y115" s="34"/>
      <c r="Z115" s="34"/>
      <c r="AA115" s="34"/>
      <c r="AB115" s="34"/>
      <c r="AC115" s="34"/>
      <c r="AD115" s="34"/>
      <c r="AE115" s="34"/>
      <c r="AR115" s="196" t="s">
        <v>228</v>
      </c>
      <c r="AT115" s="196" t="s">
        <v>143</v>
      </c>
      <c r="AU115" s="196" t="s">
        <v>87</v>
      </c>
      <c r="AY115" s="17" t="s">
        <v>138</v>
      </c>
      <c r="BE115" s="197">
        <f aca="true" t="shared" si="24" ref="BE115:BE127">IF(N115="základní",J115,0)</f>
        <v>0</v>
      </c>
      <c r="BF115" s="197">
        <f aca="true" t="shared" si="25" ref="BF115:BF127">IF(N115="snížená",J115,0)</f>
        <v>0</v>
      </c>
      <c r="BG115" s="197">
        <f aca="true" t="shared" si="26" ref="BG115:BG127">IF(N115="zákl. přenesená",J115,0)</f>
        <v>0</v>
      </c>
      <c r="BH115" s="197">
        <f aca="true" t="shared" si="27" ref="BH115:BH127">IF(N115="sníž. přenesená",J115,0)</f>
        <v>0</v>
      </c>
      <c r="BI115" s="197">
        <f aca="true" t="shared" si="28" ref="BI115:BI127">IF(N115="nulová",J115,0)</f>
        <v>0</v>
      </c>
      <c r="BJ115" s="17" t="s">
        <v>83</v>
      </c>
      <c r="BK115" s="197">
        <f aca="true" t="shared" si="29" ref="BK115:BK127">ROUND(I115*H115,2)</f>
        <v>0</v>
      </c>
      <c r="BL115" s="17" t="s">
        <v>228</v>
      </c>
      <c r="BM115" s="196" t="s">
        <v>381</v>
      </c>
    </row>
    <row r="116" spans="1:65" s="1" customFormat="1" ht="14.45" customHeight="1">
      <c r="A116" s="34"/>
      <c r="B116" s="35"/>
      <c r="C116" s="185" t="s">
        <v>277</v>
      </c>
      <c r="D116" s="185" t="s">
        <v>143</v>
      </c>
      <c r="E116" s="186" t="s">
        <v>542</v>
      </c>
      <c r="F116" s="187" t="s">
        <v>543</v>
      </c>
      <c r="G116" s="188" t="s">
        <v>364</v>
      </c>
      <c r="H116" s="189">
        <v>0</v>
      </c>
      <c r="I116" s="190"/>
      <c r="J116" s="191">
        <f t="shared" si="20"/>
        <v>0</v>
      </c>
      <c r="K116" s="187" t="s">
        <v>26</v>
      </c>
      <c r="L116" s="39"/>
      <c r="M116" s="192" t="s">
        <v>26</v>
      </c>
      <c r="N116" s="193" t="s">
        <v>49</v>
      </c>
      <c r="O116" s="64"/>
      <c r="P116" s="194">
        <f t="shared" si="21"/>
        <v>0</v>
      </c>
      <c r="Q116" s="194">
        <v>0</v>
      </c>
      <c r="R116" s="194">
        <f t="shared" si="22"/>
        <v>0</v>
      </c>
      <c r="S116" s="194">
        <v>0</v>
      </c>
      <c r="T116" s="195">
        <f t="shared" si="23"/>
        <v>0</v>
      </c>
      <c r="U116" s="34"/>
      <c r="V116" s="34"/>
      <c r="W116" s="34"/>
      <c r="X116" s="34"/>
      <c r="Y116" s="34"/>
      <c r="Z116" s="34"/>
      <c r="AA116" s="34"/>
      <c r="AB116" s="34"/>
      <c r="AC116" s="34"/>
      <c r="AD116" s="34"/>
      <c r="AE116" s="34"/>
      <c r="AR116" s="196" t="s">
        <v>228</v>
      </c>
      <c r="AT116" s="196" t="s">
        <v>143</v>
      </c>
      <c r="AU116" s="196" t="s">
        <v>87</v>
      </c>
      <c r="AY116" s="17" t="s">
        <v>138</v>
      </c>
      <c r="BE116" s="197">
        <f t="shared" si="24"/>
        <v>0</v>
      </c>
      <c r="BF116" s="197">
        <f t="shared" si="25"/>
        <v>0</v>
      </c>
      <c r="BG116" s="197">
        <f t="shared" si="26"/>
        <v>0</v>
      </c>
      <c r="BH116" s="197">
        <f t="shared" si="27"/>
        <v>0</v>
      </c>
      <c r="BI116" s="197">
        <f t="shared" si="28"/>
        <v>0</v>
      </c>
      <c r="BJ116" s="17" t="s">
        <v>83</v>
      </c>
      <c r="BK116" s="197">
        <f t="shared" si="29"/>
        <v>0</v>
      </c>
      <c r="BL116" s="17" t="s">
        <v>228</v>
      </c>
      <c r="BM116" s="196" t="s">
        <v>389</v>
      </c>
    </row>
    <row r="117" spans="1:65" s="1" customFormat="1" ht="14.45" customHeight="1">
      <c r="A117" s="34"/>
      <c r="B117" s="35"/>
      <c r="C117" s="185" t="s">
        <v>281</v>
      </c>
      <c r="D117" s="185" t="s">
        <v>143</v>
      </c>
      <c r="E117" s="186" t="s">
        <v>544</v>
      </c>
      <c r="F117" s="187" t="s">
        <v>545</v>
      </c>
      <c r="G117" s="188" t="s">
        <v>364</v>
      </c>
      <c r="H117" s="189">
        <v>180</v>
      </c>
      <c r="I117" s="190"/>
      <c r="J117" s="191">
        <f t="shared" si="20"/>
        <v>0</v>
      </c>
      <c r="K117" s="187" t="s">
        <v>26</v>
      </c>
      <c r="L117" s="39"/>
      <c r="M117" s="192" t="s">
        <v>26</v>
      </c>
      <c r="N117" s="193" t="s">
        <v>49</v>
      </c>
      <c r="O117" s="64"/>
      <c r="P117" s="194">
        <f t="shared" si="21"/>
        <v>0</v>
      </c>
      <c r="Q117" s="194">
        <v>0</v>
      </c>
      <c r="R117" s="194">
        <f t="shared" si="22"/>
        <v>0</v>
      </c>
      <c r="S117" s="194">
        <v>0</v>
      </c>
      <c r="T117" s="195">
        <f t="shared" si="23"/>
        <v>0</v>
      </c>
      <c r="U117" s="34"/>
      <c r="V117" s="34"/>
      <c r="W117" s="34"/>
      <c r="X117" s="34"/>
      <c r="Y117" s="34"/>
      <c r="Z117" s="34"/>
      <c r="AA117" s="34"/>
      <c r="AB117" s="34"/>
      <c r="AC117" s="34"/>
      <c r="AD117" s="34"/>
      <c r="AE117" s="34"/>
      <c r="AR117" s="196" t="s">
        <v>228</v>
      </c>
      <c r="AT117" s="196" t="s">
        <v>143</v>
      </c>
      <c r="AU117" s="196" t="s">
        <v>87</v>
      </c>
      <c r="AY117" s="17" t="s">
        <v>138</v>
      </c>
      <c r="BE117" s="197">
        <f t="shared" si="24"/>
        <v>0</v>
      </c>
      <c r="BF117" s="197">
        <f t="shared" si="25"/>
        <v>0</v>
      </c>
      <c r="BG117" s="197">
        <f t="shared" si="26"/>
        <v>0</v>
      </c>
      <c r="BH117" s="197">
        <f t="shared" si="27"/>
        <v>0</v>
      </c>
      <c r="BI117" s="197">
        <f t="shared" si="28"/>
        <v>0</v>
      </c>
      <c r="BJ117" s="17" t="s">
        <v>83</v>
      </c>
      <c r="BK117" s="197">
        <f t="shared" si="29"/>
        <v>0</v>
      </c>
      <c r="BL117" s="17" t="s">
        <v>228</v>
      </c>
      <c r="BM117" s="196" t="s">
        <v>402</v>
      </c>
    </row>
    <row r="118" spans="1:65" s="1" customFormat="1" ht="14.45" customHeight="1">
      <c r="A118" s="34"/>
      <c r="B118" s="35"/>
      <c r="C118" s="185" t="s">
        <v>285</v>
      </c>
      <c r="D118" s="185" t="s">
        <v>143</v>
      </c>
      <c r="E118" s="186" t="s">
        <v>546</v>
      </c>
      <c r="F118" s="187" t="s">
        <v>547</v>
      </c>
      <c r="G118" s="188" t="s">
        <v>364</v>
      </c>
      <c r="H118" s="189">
        <v>110</v>
      </c>
      <c r="I118" s="190"/>
      <c r="J118" s="191">
        <f t="shared" si="20"/>
        <v>0</v>
      </c>
      <c r="K118" s="187" t="s">
        <v>26</v>
      </c>
      <c r="L118" s="39"/>
      <c r="M118" s="192" t="s">
        <v>26</v>
      </c>
      <c r="N118" s="193" t="s">
        <v>49</v>
      </c>
      <c r="O118" s="64"/>
      <c r="P118" s="194">
        <f t="shared" si="21"/>
        <v>0</v>
      </c>
      <c r="Q118" s="194">
        <v>0</v>
      </c>
      <c r="R118" s="194">
        <f t="shared" si="22"/>
        <v>0</v>
      </c>
      <c r="S118" s="194">
        <v>0</v>
      </c>
      <c r="T118" s="195">
        <f t="shared" si="23"/>
        <v>0</v>
      </c>
      <c r="U118" s="34"/>
      <c r="V118" s="34"/>
      <c r="W118" s="34"/>
      <c r="X118" s="34"/>
      <c r="Y118" s="34"/>
      <c r="Z118" s="34"/>
      <c r="AA118" s="34"/>
      <c r="AB118" s="34"/>
      <c r="AC118" s="34"/>
      <c r="AD118" s="34"/>
      <c r="AE118" s="34"/>
      <c r="AR118" s="196" t="s">
        <v>228</v>
      </c>
      <c r="AT118" s="196" t="s">
        <v>143</v>
      </c>
      <c r="AU118" s="196" t="s">
        <v>87</v>
      </c>
      <c r="AY118" s="17" t="s">
        <v>138</v>
      </c>
      <c r="BE118" s="197">
        <f t="shared" si="24"/>
        <v>0</v>
      </c>
      <c r="BF118" s="197">
        <f t="shared" si="25"/>
        <v>0</v>
      </c>
      <c r="BG118" s="197">
        <f t="shared" si="26"/>
        <v>0</v>
      </c>
      <c r="BH118" s="197">
        <f t="shared" si="27"/>
        <v>0</v>
      </c>
      <c r="BI118" s="197">
        <f t="shared" si="28"/>
        <v>0</v>
      </c>
      <c r="BJ118" s="17" t="s">
        <v>83</v>
      </c>
      <c r="BK118" s="197">
        <f t="shared" si="29"/>
        <v>0</v>
      </c>
      <c r="BL118" s="17" t="s">
        <v>228</v>
      </c>
      <c r="BM118" s="196" t="s">
        <v>548</v>
      </c>
    </row>
    <row r="119" spans="1:65" s="1" customFormat="1" ht="14.45" customHeight="1">
      <c r="A119" s="34"/>
      <c r="B119" s="35"/>
      <c r="C119" s="185" t="s">
        <v>285</v>
      </c>
      <c r="D119" s="185" t="s">
        <v>143</v>
      </c>
      <c r="E119" s="186" t="s">
        <v>549</v>
      </c>
      <c r="F119" s="187" t="s">
        <v>550</v>
      </c>
      <c r="G119" s="188" t="s">
        <v>364</v>
      </c>
      <c r="H119" s="189">
        <v>45</v>
      </c>
      <c r="I119" s="190"/>
      <c r="J119" s="191">
        <f t="shared" si="20"/>
        <v>0</v>
      </c>
      <c r="K119" s="187" t="s">
        <v>26</v>
      </c>
      <c r="L119" s="39"/>
      <c r="M119" s="192" t="s">
        <v>26</v>
      </c>
      <c r="N119" s="193" t="s">
        <v>49</v>
      </c>
      <c r="O119" s="64"/>
      <c r="P119" s="194">
        <f t="shared" si="21"/>
        <v>0</v>
      </c>
      <c r="Q119" s="194">
        <v>0</v>
      </c>
      <c r="R119" s="194">
        <f t="shared" si="22"/>
        <v>0</v>
      </c>
      <c r="S119" s="194">
        <v>0</v>
      </c>
      <c r="T119" s="195">
        <f t="shared" si="23"/>
        <v>0</v>
      </c>
      <c r="U119" s="34"/>
      <c r="V119" s="34"/>
      <c r="W119" s="34"/>
      <c r="X119" s="34"/>
      <c r="Y119" s="34"/>
      <c r="Z119" s="34"/>
      <c r="AA119" s="34"/>
      <c r="AB119" s="34"/>
      <c r="AC119" s="34"/>
      <c r="AD119" s="34"/>
      <c r="AE119" s="34"/>
      <c r="AR119" s="196" t="s">
        <v>228</v>
      </c>
      <c r="AT119" s="196" t="s">
        <v>143</v>
      </c>
      <c r="AU119" s="196" t="s">
        <v>87</v>
      </c>
      <c r="AY119" s="17" t="s">
        <v>138</v>
      </c>
      <c r="BE119" s="197">
        <f t="shared" si="24"/>
        <v>0</v>
      </c>
      <c r="BF119" s="197">
        <f t="shared" si="25"/>
        <v>0</v>
      </c>
      <c r="BG119" s="197">
        <f t="shared" si="26"/>
        <v>0</v>
      </c>
      <c r="BH119" s="197">
        <f t="shared" si="27"/>
        <v>0</v>
      </c>
      <c r="BI119" s="197">
        <f t="shared" si="28"/>
        <v>0</v>
      </c>
      <c r="BJ119" s="17" t="s">
        <v>83</v>
      </c>
      <c r="BK119" s="197">
        <f t="shared" si="29"/>
        <v>0</v>
      </c>
      <c r="BL119" s="17" t="s">
        <v>228</v>
      </c>
      <c r="BM119" s="196" t="s">
        <v>551</v>
      </c>
    </row>
    <row r="120" spans="1:65" s="1" customFormat="1" ht="14.45" customHeight="1">
      <c r="A120" s="34"/>
      <c r="B120" s="35"/>
      <c r="C120" s="185" t="s">
        <v>289</v>
      </c>
      <c r="D120" s="185" t="s">
        <v>143</v>
      </c>
      <c r="E120" s="186" t="s">
        <v>552</v>
      </c>
      <c r="F120" s="187" t="s">
        <v>553</v>
      </c>
      <c r="G120" s="188" t="s">
        <v>364</v>
      </c>
      <c r="H120" s="189">
        <v>80</v>
      </c>
      <c r="I120" s="190"/>
      <c r="J120" s="191">
        <f t="shared" si="20"/>
        <v>0</v>
      </c>
      <c r="K120" s="187" t="s">
        <v>26</v>
      </c>
      <c r="L120" s="39"/>
      <c r="M120" s="192" t="s">
        <v>26</v>
      </c>
      <c r="N120" s="193" t="s">
        <v>49</v>
      </c>
      <c r="O120" s="64"/>
      <c r="P120" s="194">
        <f t="shared" si="21"/>
        <v>0</v>
      </c>
      <c r="Q120" s="194">
        <v>0</v>
      </c>
      <c r="R120" s="194">
        <f t="shared" si="22"/>
        <v>0</v>
      </c>
      <c r="S120" s="194">
        <v>0</v>
      </c>
      <c r="T120" s="195">
        <f t="shared" si="23"/>
        <v>0</v>
      </c>
      <c r="U120" s="34"/>
      <c r="V120" s="34"/>
      <c r="W120" s="34"/>
      <c r="X120" s="34"/>
      <c r="Y120" s="34"/>
      <c r="Z120" s="34"/>
      <c r="AA120" s="34"/>
      <c r="AB120" s="34"/>
      <c r="AC120" s="34"/>
      <c r="AD120" s="34"/>
      <c r="AE120" s="34"/>
      <c r="AR120" s="196" t="s">
        <v>228</v>
      </c>
      <c r="AT120" s="196" t="s">
        <v>143</v>
      </c>
      <c r="AU120" s="196" t="s">
        <v>87</v>
      </c>
      <c r="AY120" s="17" t="s">
        <v>138</v>
      </c>
      <c r="BE120" s="197">
        <f t="shared" si="24"/>
        <v>0</v>
      </c>
      <c r="BF120" s="197">
        <f t="shared" si="25"/>
        <v>0</v>
      </c>
      <c r="BG120" s="197">
        <f t="shared" si="26"/>
        <v>0</v>
      </c>
      <c r="BH120" s="197">
        <f t="shared" si="27"/>
        <v>0</v>
      </c>
      <c r="BI120" s="197">
        <f t="shared" si="28"/>
        <v>0</v>
      </c>
      <c r="BJ120" s="17" t="s">
        <v>83</v>
      </c>
      <c r="BK120" s="197">
        <f t="shared" si="29"/>
        <v>0</v>
      </c>
      <c r="BL120" s="17" t="s">
        <v>228</v>
      </c>
      <c r="BM120" s="196" t="s">
        <v>554</v>
      </c>
    </row>
    <row r="121" spans="1:65" s="1" customFormat="1" ht="14.45" customHeight="1">
      <c r="A121" s="34"/>
      <c r="B121" s="35"/>
      <c r="C121" s="185" t="s">
        <v>293</v>
      </c>
      <c r="D121" s="185" t="s">
        <v>143</v>
      </c>
      <c r="E121" s="186" t="s">
        <v>555</v>
      </c>
      <c r="F121" s="187" t="s">
        <v>556</v>
      </c>
      <c r="G121" s="188" t="s">
        <v>364</v>
      </c>
      <c r="H121" s="189">
        <v>440</v>
      </c>
      <c r="I121" s="190"/>
      <c r="J121" s="191">
        <f t="shared" si="20"/>
        <v>0</v>
      </c>
      <c r="K121" s="187" t="s">
        <v>26</v>
      </c>
      <c r="L121" s="39"/>
      <c r="M121" s="192" t="s">
        <v>26</v>
      </c>
      <c r="N121" s="193" t="s">
        <v>49</v>
      </c>
      <c r="O121" s="64"/>
      <c r="P121" s="194">
        <f t="shared" si="21"/>
        <v>0</v>
      </c>
      <c r="Q121" s="194">
        <v>0</v>
      </c>
      <c r="R121" s="194">
        <f t="shared" si="22"/>
        <v>0</v>
      </c>
      <c r="S121" s="194">
        <v>0</v>
      </c>
      <c r="T121" s="195">
        <f t="shared" si="23"/>
        <v>0</v>
      </c>
      <c r="U121" s="34"/>
      <c r="V121" s="34"/>
      <c r="W121" s="34"/>
      <c r="X121" s="34"/>
      <c r="Y121" s="34"/>
      <c r="Z121" s="34"/>
      <c r="AA121" s="34"/>
      <c r="AB121" s="34"/>
      <c r="AC121" s="34"/>
      <c r="AD121" s="34"/>
      <c r="AE121" s="34"/>
      <c r="AR121" s="196" t="s">
        <v>228</v>
      </c>
      <c r="AT121" s="196" t="s">
        <v>143</v>
      </c>
      <c r="AU121" s="196" t="s">
        <v>87</v>
      </c>
      <c r="AY121" s="17" t="s">
        <v>138</v>
      </c>
      <c r="BE121" s="197">
        <f t="shared" si="24"/>
        <v>0</v>
      </c>
      <c r="BF121" s="197">
        <f t="shared" si="25"/>
        <v>0</v>
      </c>
      <c r="BG121" s="197">
        <f t="shared" si="26"/>
        <v>0</v>
      </c>
      <c r="BH121" s="197">
        <f t="shared" si="27"/>
        <v>0</v>
      </c>
      <c r="BI121" s="197">
        <f t="shared" si="28"/>
        <v>0</v>
      </c>
      <c r="BJ121" s="17" t="s">
        <v>83</v>
      </c>
      <c r="BK121" s="197">
        <f t="shared" si="29"/>
        <v>0</v>
      </c>
      <c r="BL121" s="17" t="s">
        <v>228</v>
      </c>
      <c r="BM121" s="196" t="s">
        <v>557</v>
      </c>
    </row>
    <row r="122" spans="1:65" s="1" customFormat="1" ht="14.45" customHeight="1">
      <c r="A122" s="34"/>
      <c r="B122" s="35"/>
      <c r="C122" s="185" t="s">
        <v>298</v>
      </c>
      <c r="D122" s="185" t="s">
        <v>143</v>
      </c>
      <c r="E122" s="186" t="s">
        <v>558</v>
      </c>
      <c r="F122" s="187" t="s">
        <v>559</v>
      </c>
      <c r="G122" s="188" t="s">
        <v>364</v>
      </c>
      <c r="H122" s="189">
        <v>50</v>
      </c>
      <c r="I122" s="190"/>
      <c r="J122" s="191">
        <f t="shared" si="20"/>
        <v>0</v>
      </c>
      <c r="K122" s="187" t="s">
        <v>26</v>
      </c>
      <c r="L122" s="39"/>
      <c r="M122" s="192" t="s">
        <v>26</v>
      </c>
      <c r="N122" s="193" t="s">
        <v>49</v>
      </c>
      <c r="O122" s="64"/>
      <c r="P122" s="194">
        <f t="shared" si="21"/>
        <v>0</v>
      </c>
      <c r="Q122" s="194">
        <v>0</v>
      </c>
      <c r="R122" s="194">
        <f t="shared" si="22"/>
        <v>0</v>
      </c>
      <c r="S122" s="194">
        <v>0</v>
      </c>
      <c r="T122" s="195">
        <f t="shared" si="23"/>
        <v>0</v>
      </c>
      <c r="U122" s="34"/>
      <c r="V122" s="34"/>
      <c r="W122" s="34"/>
      <c r="X122" s="34"/>
      <c r="Y122" s="34"/>
      <c r="Z122" s="34"/>
      <c r="AA122" s="34"/>
      <c r="AB122" s="34"/>
      <c r="AC122" s="34"/>
      <c r="AD122" s="34"/>
      <c r="AE122" s="34"/>
      <c r="AR122" s="196" t="s">
        <v>228</v>
      </c>
      <c r="AT122" s="196" t="s">
        <v>143</v>
      </c>
      <c r="AU122" s="196" t="s">
        <v>87</v>
      </c>
      <c r="AY122" s="17" t="s">
        <v>138</v>
      </c>
      <c r="BE122" s="197">
        <f t="shared" si="24"/>
        <v>0</v>
      </c>
      <c r="BF122" s="197">
        <f t="shared" si="25"/>
        <v>0</v>
      </c>
      <c r="BG122" s="197">
        <f t="shared" si="26"/>
        <v>0</v>
      </c>
      <c r="BH122" s="197">
        <f t="shared" si="27"/>
        <v>0</v>
      </c>
      <c r="BI122" s="197">
        <f t="shared" si="28"/>
        <v>0</v>
      </c>
      <c r="BJ122" s="17" t="s">
        <v>83</v>
      </c>
      <c r="BK122" s="197">
        <f t="shared" si="29"/>
        <v>0</v>
      </c>
      <c r="BL122" s="17" t="s">
        <v>228</v>
      </c>
      <c r="BM122" s="196" t="s">
        <v>560</v>
      </c>
    </row>
    <row r="123" spans="1:65" s="1" customFormat="1" ht="14.45" customHeight="1">
      <c r="A123" s="34"/>
      <c r="B123" s="35"/>
      <c r="C123" s="185" t="s">
        <v>304</v>
      </c>
      <c r="D123" s="185" t="s">
        <v>143</v>
      </c>
      <c r="E123" s="186" t="s">
        <v>561</v>
      </c>
      <c r="F123" s="187" t="s">
        <v>562</v>
      </c>
      <c r="G123" s="188" t="s">
        <v>364</v>
      </c>
      <c r="H123" s="189">
        <v>40</v>
      </c>
      <c r="I123" s="190"/>
      <c r="J123" s="191">
        <f t="shared" si="20"/>
        <v>0</v>
      </c>
      <c r="K123" s="187" t="s">
        <v>26</v>
      </c>
      <c r="L123" s="39"/>
      <c r="M123" s="192" t="s">
        <v>26</v>
      </c>
      <c r="N123" s="193" t="s">
        <v>49</v>
      </c>
      <c r="O123" s="64"/>
      <c r="P123" s="194">
        <f t="shared" si="21"/>
        <v>0</v>
      </c>
      <c r="Q123" s="194">
        <v>0</v>
      </c>
      <c r="R123" s="194">
        <f t="shared" si="22"/>
        <v>0</v>
      </c>
      <c r="S123" s="194">
        <v>0</v>
      </c>
      <c r="T123" s="195">
        <f t="shared" si="23"/>
        <v>0</v>
      </c>
      <c r="U123" s="34"/>
      <c r="V123" s="34"/>
      <c r="W123" s="34"/>
      <c r="X123" s="34"/>
      <c r="Y123" s="34"/>
      <c r="Z123" s="34"/>
      <c r="AA123" s="34"/>
      <c r="AB123" s="34"/>
      <c r="AC123" s="34"/>
      <c r="AD123" s="34"/>
      <c r="AE123" s="34"/>
      <c r="AR123" s="196" t="s">
        <v>228</v>
      </c>
      <c r="AT123" s="196" t="s">
        <v>143</v>
      </c>
      <c r="AU123" s="196" t="s">
        <v>87</v>
      </c>
      <c r="AY123" s="17" t="s">
        <v>138</v>
      </c>
      <c r="BE123" s="197">
        <f t="shared" si="24"/>
        <v>0</v>
      </c>
      <c r="BF123" s="197">
        <f t="shared" si="25"/>
        <v>0</v>
      </c>
      <c r="BG123" s="197">
        <f t="shared" si="26"/>
        <v>0</v>
      </c>
      <c r="BH123" s="197">
        <f t="shared" si="27"/>
        <v>0</v>
      </c>
      <c r="BI123" s="197">
        <f t="shared" si="28"/>
        <v>0</v>
      </c>
      <c r="BJ123" s="17" t="s">
        <v>83</v>
      </c>
      <c r="BK123" s="197">
        <f t="shared" si="29"/>
        <v>0</v>
      </c>
      <c r="BL123" s="17" t="s">
        <v>228</v>
      </c>
      <c r="BM123" s="196" t="s">
        <v>563</v>
      </c>
    </row>
    <row r="124" spans="1:65" s="1" customFormat="1" ht="14.45" customHeight="1">
      <c r="A124" s="34"/>
      <c r="B124" s="35"/>
      <c r="C124" s="185" t="s">
        <v>304</v>
      </c>
      <c r="D124" s="185" t="s">
        <v>143</v>
      </c>
      <c r="E124" s="186" t="s">
        <v>564</v>
      </c>
      <c r="F124" s="187" t="s">
        <v>565</v>
      </c>
      <c r="G124" s="188" t="s">
        <v>364</v>
      </c>
      <c r="H124" s="189">
        <v>25</v>
      </c>
      <c r="I124" s="190"/>
      <c r="J124" s="191">
        <f t="shared" si="20"/>
        <v>0</v>
      </c>
      <c r="K124" s="187" t="s">
        <v>26</v>
      </c>
      <c r="L124" s="39"/>
      <c r="M124" s="192" t="s">
        <v>26</v>
      </c>
      <c r="N124" s="193" t="s">
        <v>49</v>
      </c>
      <c r="O124" s="64"/>
      <c r="P124" s="194">
        <f t="shared" si="21"/>
        <v>0</v>
      </c>
      <c r="Q124" s="194">
        <v>0</v>
      </c>
      <c r="R124" s="194">
        <f t="shared" si="22"/>
        <v>0</v>
      </c>
      <c r="S124" s="194">
        <v>0</v>
      </c>
      <c r="T124" s="195">
        <f t="shared" si="23"/>
        <v>0</v>
      </c>
      <c r="U124" s="34"/>
      <c r="V124" s="34"/>
      <c r="W124" s="34"/>
      <c r="X124" s="34"/>
      <c r="Y124" s="34"/>
      <c r="Z124" s="34"/>
      <c r="AA124" s="34"/>
      <c r="AB124" s="34"/>
      <c r="AC124" s="34"/>
      <c r="AD124" s="34"/>
      <c r="AE124" s="34"/>
      <c r="AR124" s="196" t="s">
        <v>228</v>
      </c>
      <c r="AT124" s="196" t="s">
        <v>143</v>
      </c>
      <c r="AU124" s="196" t="s">
        <v>87</v>
      </c>
      <c r="AY124" s="17" t="s">
        <v>138</v>
      </c>
      <c r="BE124" s="197">
        <f t="shared" si="24"/>
        <v>0</v>
      </c>
      <c r="BF124" s="197">
        <f t="shared" si="25"/>
        <v>0</v>
      </c>
      <c r="BG124" s="197">
        <f t="shared" si="26"/>
        <v>0</v>
      </c>
      <c r="BH124" s="197">
        <f t="shared" si="27"/>
        <v>0</v>
      </c>
      <c r="BI124" s="197">
        <f t="shared" si="28"/>
        <v>0</v>
      </c>
      <c r="BJ124" s="17" t="s">
        <v>83</v>
      </c>
      <c r="BK124" s="197">
        <f t="shared" si="29"/>
        <v>0</v>
      </c>
      <c r="BL124" s="17" t="s">
        <v>228</v>
      </c>
      <c r="BM124" s="196" t="s">
        <v>566</v>
      </c>
    </row>
    <row r="125" spans="1:65" s="1" customFormat="1" ht="14.45" customHeight="1">
      <c r="A125" s="34"/>
      <c r="B125" s="35"/>
      <c r="C125" s="185" t="s">
        <v>308</v>
      </c>
      <c r="D125" s="185" t="s">
        <v>143</v>
      </c>
      <c r="E125" s="186" t="s">
        <v>567</v>
      </c>
      <c r="F125" s="187" t="s">
        <v>568</v>
      </c>
      <c r="G125" s="188" t="s">
        <v>364</v>
      </c>
      <c r="H125" s="189">
        <v>20</v>
      </c>
      <c r="I125" s="190"/>
      <c r="J125" s="191">
        <f t="shared" si="20"/>
        <v>0</v>
      </c>
      <c r="K125" s="187" t="s">
        <v>26</v>
      </c>
      <c r="L125" s="39"/>
      <c r="M125" s="192" t="s">
        <v>26</v>
      </c>
      <c r="N125" s="193" t="s">
        <v>49</v>
      </c>
      <c r="O125" s="64"/>
      <c r="P125" s="194">
        <f t="shared" si="21"/>
        <v>0</v>
      </c>
      <c r="Q125" s="194">
        <v>0</v>
      </c>
      <c r="R125" s="194">
        <f t="shared" si="22"/>
        <v>0</v>
      </c>
      <c r="S125" s="194">
        <v>0</v>
      </c>
      <c r="T125" s="195">
        <f t="shared" si="23"/>
        <v>0</v>
      </c>
      <c r="U125" s="34"/>
      <c r="V125" s="34"/>
      <c r="W125" s="34"/>
      <c r="X125" s="34"/>
      <c r="Y125" s="34"/>
      <c r="Z125" s="34"/>
      <c r="AA125" s="34"/>
      <c r="AB125" s="34"/>
      <c r="AC125" s="34"/>
      <c r="AD125" s="34"/>
      <c r="AE125" s="34"/>
      <c r="AR125" s="196" t="s">
        <v>228</v>
      </c>
      <c r="AT125" s="196" t="s">
        <v>143</v>
      </c>
      <c r="AU125" s="196" t="s">
        <v>87</v>
      </c>
      <c r="AY125" s="17" t="s">
        <v>138</v>
      </c>
      <c r="BE125" s="197">
        <f t="shared" si="24"/>
        <v>0</v>
      </c>
      <c r="BF125" s="197">
        <f t="shared" si="25"/>
        <v>0</v>
      </c>
      <c r="BG125" s="197">
        <f t="shared" si="26"/>
        <v>0</v>
      </c>
      <c r="BH125" s="197">
        <f t="shared" si="27"/>
        <v>0</v>
      </c>
      <c r="BI125" s="197">
        <f t="shared" si="28"/>
        <v>0</v>
      </c>
      <c r="BJ125" s="17" t="s">
        <v>83</v>
      </c>
      <c r="BK125" s="197">
        <f t="shared" si="29"/>
        <v>0</v>
      </c>
      <c r="BL125" s="17" t="s">
        <v>228</v>
      </c>
      <c r="BM125" s="196" t="s">
        <v>569</v>
      </c>
    </row>
    <row r="126" spans="1:65" s="1" customFormat="1" ht="14.45" customHeight="1">
      <c r="A126" s="34"/>
      <c r="B126" s="35"/>
      <c r="C126" s="185" t="s">
        <v>312</v>
      </c>
      <c r="D126" s="185" t="s">
        <v>143</v>
      </c>
      <c r="E126" s="186" t="s">
        <v>570</v>
      </c>
      <c r="F126" s="187" t="s">
        <v>571</v>
      </c>
      <c r="G126" s="188" t="s">
        <v>364</v>
      </c>
      <c r="H126" s="189">
        <v>20</v>
      </c>
      <c r="I126" s="190"/>
      <c r="J126" s="191">
        <f t="shared" si="20"/>
        <v>0</v>
      </c>
      <c r="K126" s="187" t="s">
        <v>26</v>
      </c>
      <c r="L126" s="39"/>
      <c r="M126" s="192" t="s">
        <v>26</v>
      </c>
      <c r="N126" s="193" t="s">
        <v>49</v>
      </c>
      <c r="O126" s="64"/>
      <c r="P126" s="194">
        <f t="shared" si="21"/>
        <v>0</v>
      </c>
      <c r="Q126" s="194">
        <v>0</v>
      </c>
      <c r="R126" s="194">
        <f t="shared" si="22"/>
        <v>0</v>
      </c>
      <c r="S126" s="194">
        <v>0</v>
      </c>
      <c r="T126" s="195">
        <f t="shared" si="23"/>
        <v>0</v>
      </c>
      <c r="U126" s="34"/>
      <c r="V126" s="34"/>
      <c r="W126" s="34"/>
      <c r="X126" s="34"/>
      <c r="Y126" s="34"/>
      <c r="Z126" s="34"/>
      <c r="AA126" s="34"/>
      <c r="AB126" s="34"/>
      <c r="AC126" s="34"/>
      <c r="AD126" s="34"/>
      <c r="AE126" s="34"/>
      <c r="AR126" s="196" t="s">
        <v>228</v>
      </c>
      <c r="AT126" s="196" t="s">
        <v>143</v>
      </c>
      <c r="AU126" s="196" t="s">
        <v>87</v>
      </c>
      <c r="AY126" s="17" t="s">
        <v>138</v>
      </c>
      <c r="BE126" s="197">
        <f t="shared" si="24"/>
        <v>0</v>
      </c>
      <c r="BF126" s="197">
        <f t="shared" si="25"/>
        <v>0</v>
      </c>
      <c r="BG126" s="197">
        <f t="shared" si="26"/>
        <v>0</v>
      </c>
      <c r="BH126" s="197">
        <f t="shared" si="27"/>
        <v>0</v>
      </c>
      <c r="BI126" s="197">
        <f t="shared" si="28"/>
        <v>0</v>
      </c>
      <c r="BJ126" s="17" t="s">
        <v>83</v>
      </c>
      <c r="BK126" s="197">
        <f t="shared" si="29"/>
        <v>0</v>
      </c>
      <c r="BL126" s="17" t="s">
        <v>228</v>
      </c>
      <c r="BM126" s="196" t="s">
        <v>572</v>
      </c>
    </row>
    <row r="127" spans="1:65" s="1" customFormat="1" ht="14.45" customHeight="1">
      <c r="A127" s="34"/>
      <c r="B127" s="35"/>
      <c r="C127" s="185" t="s">
        <v>318</v>
      </c>
      <c r="D127" s="185" t="s">
        <v>143</v>
      </c>
      <c r="E127" s="186" t="s">
        <v>573</v>
      </c>
      <c r="F127" s="187" t="s">
        <v>574</v>
      </c>
      <c r="G127" s="188" t="s">
        <v>189</v>
      </c>
      <c r="H127" s="189">
        <v>1</v>
      </c>
      <c r="I127" s="190"/>
      <c r="J127" s="191">
        <f t="shared" si="20"/>
        <v>0</v>
      </c>
      <c r="K127" s="187" t="s">
        <v>26</v>
      </c>
      <c r="L127" s="39"/>
      <c r="M127" s="192" t="s">
        <v>26</v>
      </c>
      <c r="N127" s="193" t="s">
        <v>49</v>
      </c>
      <c r="O127" s="64"/>
      <c r="P127" s="194">
        <f t="shared" si="21"/>
        <v>0</v>
      </c>
      <c r="Q127" s="194">
        <v>0</v>
      </c>
      <c r="R127" s="194">
        <f t="shared" si="22"/>
        <v>0</v>
      </c>
      <c r="S127" s="194">
        <v>0</v>
      </c>
      <c r="T127" s="195">
        <f t="shared" si="23"/>
        <v>0</v>
      </c>
      <c r="U127" s="34"/>
      <c r="V127" s="34"/>
      <c r="W127" s="34"/>
      <c r="X127" s="34"/>
      <c r="Y127" s="34"/>
      <c r="Z127" s="34"/>
      <c r="AA127" s="34"/>
      <c r="AB127" s="34"/>
      <c r="AC127" s="34"/>
      <c r="AD127" s="34"/>
      <c r="AE127" s="34"/>
      <c r="AR127" s="196" t="s">
        <v>228</v>
      </c>
      <c r="AT127" s="196" t="s">
        <v>143</v>
      </c>
      <c r="AU127" s="196" t="s">
        <v>87</v>
      </c>
      <c r="AY127" s="17" t="s">
        <v>138</v>
      </c>
      <c r="BE127" s="197">
        <f t="shared" si="24"/>
        <v>0</v>
      </c>
      <c r="BF127" s="197">
        <f t="shared" si="25"/>
        <v>0</v>
      </c>
      <c r="BG127" s="197">
        <f t="shared" si="26"/>
        <v>0</v>
      </c>
      <c r="BH127" s="197">
        <f t="shared" si="27"/>
        <v>0</v>
      </c>
      <c r="BI127" s="197">
        <f t="shared" si="28"/>
        <v>0</v>
      </c>
      <c r="BJ127" s="17" t="s">
        <v>83</v>
      </c>
      <c r="BK127" s="197">
        <f t="shared" si="29"/>
        <v>0</v>
      </c>
      <c r="BL127" s="17" t="s">
        <v>228</v>
      </c>
      <c r="BM127" s="196" t="s">
        <v>575</v>
      </c>
    </row>
    <row r="128" spans="2:63" s="11" customFormat="1" ht="22.9" customHeight="1">
      <c r="B128" s="169"/>
      <c r="C128" s="170"/>
      <c r="D128" s="171" t="s">
        <v>77</v>
      </c>
      <c r="E128" s="183" t="s">
        <v>576</v>
      </c>
      <c r="F128" s="183" t="s">
        <v>577</v>
      </c>
      <c r="G128" s="170"/>
      <c r="H128" s="170"/>
      <c r="I128" s="173"/>
      <c r="J128" s="184">
        <f>BK128</f>
        <v>0</v>
      </c>
      <c r="K128" s="170"/>
      <c r="L128" s="175"/>
      <c r="M128" s="176"/>
      <c r="N128" s="177"/>
      <c r="O128" s="177"/>
      <c r="P128" s="178">
        <f>SUM(P129:P135)</f>
        <v>0</v>
      </c>
      <c r="Q128" s="177"/>
      <c r="R128" s="178">
        <f>SUM(R129:R135)</f>
        <v>0</v>
      </c>
      <c r="S128" s="177"/>
      <c r="T128" s="179">
        <f>SUM(T129:T135)</f>
        <v>0</v>
      </c>
      <c r="AR128" s="180" t="s">
        <v>87</v>
      </c>
      <c r="AT128" s="181" t="s">
        <v>77</v>
      </c>
      <c r="AU128" s="181" t="s">
        <v>83</v>
      </c>
      <c r="AY128" s="180" t="s">
        <v>138</v>
      </c>
      <c r="BK128" s="182">
        <f>SUM(BK129:BK135)</f>
        <v>0</v>
      </c>
    </row>
    <row r="129" spans="1:65" s="1" customFormat="1" ht="14.45" customHeight="1">
      <c r="A129" s="34"/>
      <c r="B129" s="35"/>
      <c r="C129" s="185" t="s">
        <v>324</v>
      </c>
      <c r="D129" s="185" t="s">
        <v>143</v>
      </c>
      <c r="E129" s="186" t="s">
        <v>578</v>
      </c>
      <c r="F129" s="187" t="s">
        <v>579</v>
      </c>
      <c r="G129" s="188" t="s">
        <v>189</v>
      </c>
      <c r="H129" s="189">
        <v>1</v>
      </c>
      <c r="I129" s="190"/>
      <c r="J129" s="191">
        <f aca="true" t="shared" si="30" ref="J129:J135">ROUND(I129*H129,2)</f>
        <v>0</v>
      </c>
      <c r="K129" s="187" t="s">
        <v>26</v>
      </c>
      <c r="L129" s="39"/>
      <c r="M129" s="192" t="s">
        <v>26</v>
      </c>
      <c r="N129" s="193" t="s">
        <v>49</v>
      </c>
      <c r="O129" s="64"/>
      <c r="P129" s="194">
        <f aca="true" t="shared" si="31" ref="P129:P135">O129*H129</f>
        <v>0</v>
      </c>
      <c r="Q129" s="194">
        <v>0</v>
      </c>
      <c r="R129" s="194">
        <f aca="true" t="shared" si="32" ref="R129:R135">Q129*H129</f>
        <v>0</v>
      </c>
      <c r="S129" s="194">
        <v>0</v>
      </c>
      <c r="T129" s="195">
        <f aca="true" t="shared" si="33" ref="T129:T135">S129*H129</f>
        <v>0</v>
      </c>
      <c r="U129" s="34"/>
      <c r="V129" s="34"/>
      <c r="W129" s="34"/>
      <c r="X129" s="34"/>
      <c r="Y129" s="34"/>
      <c r="Z129" s="34"/>
      <c r="AA129" s="34"/>
      <c r="AB129" s="34"/>
      <c r="AC129" s="34"/>
      <c r="AD129" s="34"/>
      <c r="AE129" s="34"/>
      <c r="AR129" s="196" t="s">
        <v>228</v>
      </c>
      <c r="AT129" s="196" t="s">
        <v>143</v>
      </c>
      <c r="AU129" s="196" t="s">
        <v>87</v>
      </c>
      <c r="AY129" s="17" t="s">
        <v>138</v>
      </c>
      <c r="BE129" s="197">
        <f aca="true" t="shared" si="34" ref="BE129:BE135">IF(N129="základní",J129,0)</f>
        <v>0</v>
      </c>
      <c r="BF129" s="197">
        <f aca="true" t="shared" si="35" ref="BF129:BF135">IF(N129="snížená",J129,0)</f>
        <v>0</v>
      </c>
      <c r="BG129" s="197">
        <f aca="true" t="shared" si="36" ref="BG129:BG135">IF(N129="zákl. přenesená",J129,0)</f>
        <v>0</v>
      </c>
      <c r="BH129" s="197">
        <f aca="true" t="shared" si="37" ref="BH129:BH135">IF(N129="sníž. přenesená",J129,0)</f>
        <v>0</v>
      </c>
      <c r="BI129" s="197">
        <f aca="true" t="shared" si="38" ref="BI129:BI135">IF(N129="nulová",J129,0)</f>
        <v>0</v>
      </c>
      <c r="BJ129" s="17" t="s">
        <v>83</v>
      </c>
      <c r="BK129" s="197">
        <f aca="true" t="shared" si="39" ref="BK129:BK135">ROUND(I129*H129,2)</f>
        <v>0</v>
      </c>
      <c r="BL129" s="17" t="s">
        <v>228</v>
      </c>
      <c r="BM129" s="196" t="s">
        <v>580</v>
      </c>
    </row>
    <row r="130" spans="1:65" s="1" customFormat="1" ht="14.45" customHeight="1">
      <c r="A130" s="34"/>
      <c r="B130" s="35"/>
      <c r="C130" s="185" t="s">
        <v>330</v>
      </c>
      <c r="D130" s="185" t="s">
        <v>143</v>
      </c>
      <c r="E130" s="186" t="s">
        <v>581</v>
      </c>
      <c r="F130" s="187" t="s">
        <v>582</v>
      </c>
      <c r="G130" s="188" t="s">
        <v>495</v>
      </c>
      <c r="H130" s="189">
        <v>1</v>
      </c>
      <c r="I130" s="190"/>
      <c r="J130" s="191">
        <f t="shared" si="30"/>
        <v>0</v>
      </c>
      <c r="K130" s="187" t="s">
        <v>26</v>
      </c>
      <c r="L130" s="39"/>
      <c r="M130" s="192" t="s">
        <v>26</v>
      </c>
      <c r="N130" s="193" t="s">
        <v>49</v>
      </c>
      <c r="O130" s="64"/>
      <c r="P130" s="194">
        <f t="shared" si="31"/>
        <v>0</v>
      </c>
      <c r="Q130" s="194">
        <v>0</v>
      </c>
      <c r="R130" s="194">
        <f t="shared" si="32"/>
        <v>0</v>
      </c>
      <c r="S130" s="194">
        <v>0</v>
      </c>
      <c r="T130" s="195">
        <f t="shared" si="33"/>
        <v>0</v>
      </c>
      <c r="U130" s="34"/>
      <c r="V130" s="34"/>
      <c r="W130" s="34"/>
      <c r="X130" s="34"/>
      <c r="Y130" s="34"/>
      <c r="Z130" s="34"/>
      <c r="AA130" s="34"/>
      <c r="AB130" s="34"/>
      <c r="AC130" s="34"/>
      <c r="AD130" s="34"/>
      <c r="AE130" s="34"/>
      <c r="AR130" s="196" t="s">
        <v>228</v>
      </c>
      <c r="AT130" s="196" t="s">
        <v>143</v>
      </c>
      <c r="AU130" s="196" t="s">
        <v>87</v>
      </c>
      <c r="AY130" s="17" t="s">
        <v>138</v>
      </c>
      <c r="BE130" s="197">
        <f t="shared" si="34"/>
        <v>0</v>
      </c>
      <c r="BF130" s="197">
        <f t="shared" si="35"/>
        <v>0</v>
      </c>
      <c r="BG130" s="197">
        <f t="shared" si="36"/>
        <v>0</v>
      </c>
      <c r="BH130" s="197">
        <f t="shared" si="37"/>
        <v>0</v>
      </c>
      <c r="BI130" s="197">
        <f t="shared" si="38"/>
        <v>0</v>
      </c>
      <c r="BJ130" s="17" t="s">
        <v>83</v>
      </c>
      <c r="BK130" s="197">
        <f t="shared" si="39"/>
        <v>0</v>
      </c>
      <c r="BL130" s="17" t="s">
        <v>228</v>
      </c>
      <c r="BM130" s="196" t="s">
        <v>583</v>
      </c>
    </row>
    <row r="131" spans="1:65" s="1" customFormat="1" ht="14.45" customHeight="1">
      <c r="A131" s="34"/>
      <c r="B131" s="35"/>
      <c r="C131" s="185" t="s">
        <v>334</v>
      </c>
      <c r="D131" s="185" t="s">
        <v>143</v>
      </c>
      <c r="E131" s="186" t="s">
        <v>584</v>
      </c>
      <c r="F131" s="187" t="s">
        <v>585</v>
      </c>
      <c r="G131" s="188" t="s">
        <v>495</v>
      </c>
      <c r="H131" s="189">
        <v>1</v>
      </c>
      <c r="I131" s="190"/>
      <c r="J131" s="191">
        <f t="shared" si="30"/>
        <v>0</v>
      </c>
      <c r="K131" s="187" t="s">
        <v>26</v>
      </c>
      <c r="L131" s="39"/>
      <c r="M131" s="192" t="s">
        <v>26</v>
      </c>
      <c r="N131" s="193" t="s">
        <v>49</v>
      </c>
      <c r="O131" s="64"/>
      <c r="P131" s="194">
        <f t="shared" si="31"/>
        <v>0</v>
      </c>
      <c r="Q131" s="194">
        <v>0</v>
      </c>
      <c r="R131" s="194">
        <f t="shared" si="32"/>
        <v>0</v>
      </c>
      <c r="S131" s="194">
        <v>0</v>
      </c>
      <c r="T131" s="195">
        <f t="shared" si="33"/>
        <v>0</v>
      </c>
      <c r="U131" s="34"/>
      <c r="V131" s="34"/>
      <c r="W131" s="34"/>
      <c r="X131" s="34"/>
      <c r="Y131" s="34"/>
      <c r="Z131" s="34"/>
      <c r="AA131" s="34"/>
      <c r="AB131" s="34"/>
      <c r="AC131" s="34"/>
      <c r="AD131" s="34"/>
      <c r="AE131" s="34"/>
      <c r="AR131" s="196" t="s">
        <v>228</v>
      </c>
      <c r="AT131" s="196" t="s">
        <v>143</v>
      </c>
      <c r="AU131" s="196" t="s">
        <v>87</v>
      </c>
      <c r="AY131" s="17" t="s">
        <v>138</v>
      </c>
      <c r="BE131" s="197">
        <f t="shared" si="34"/>
        <v>0</v>
      </c>
      <c r="BF131" s="197">
        <f t="shared" si="35"/>
        <v>0</v>
      </c>
      <c r="BG131" s="197">
        <f t="shared" si="36"/>
        <v>0</v>
      </c>
      <c r="BH131" s="197">
        <f t="shared" si="37"/>
        <v>0</v>
      </c>
      <c r="BI131" s="197">
        <f t="shared" si="38"/>
        <v>0</v>
      </c>
      <c r="BJ131" s="17" t="s">
        <v>83</v>
      </c>
      <c r="BK131" s="197">
        <f t="shared" si="39"/>
        <v>0</v>
      </c>
      <c r="BL131" s="17" t="s">
        <v>228</v>
      </c>
      <c r="BM131" s="196" t="s">
        <v>586</v>
      </c>
    </row>
    <row r="132" spans="1:65" s="1" customFormat="1" ht="14.45" customHeight="1">
      <c r="A132" s="34"/>
      <c r="B132" s="35"/>
      <c r="C132" s="185" t="s">
        <v>348</v>
      </c>
      <c r="D132" s="185" t="s">
        <v>143</v>
      </c>
      <c r="E132" s="186" t="s">
        <v>587</v>
      </c>
      <c r="F132" s="187" t="s">
        <v>588</v>
      </c>
      <c r="G132" s="188" t="s">
        <v>495</v>
      </c>
      <c r="H132" s="189">
        <v>1</v>
      </c>
      <c r="I132" s="190"/>
      <c r="J132" s="191">
        <f t="shared" si="30"/>
        <v>0</v>
      </c>
      <c r="K132" s="187" t="s">
        <v>26</v>
      </c>
      <c r="L132" s="39"/>
      <c r="M132" s="192" t="s">
        <v>26</v>
      </c>
      <c r="N132" s="193" t="s">
        <v>49</v>
      </c>
      <c r="O132" s="64"/>
      <c r="P132" s="194">
        <f t="shared" si="31"/>
        <v>0</v>
      </c>
      <c r="Q132" s="194">
        <v>0</v>
      </c>
      <c r="R132" s="194">
        <f t="shared" si="32"/>
        <v>0</v>
      </c>
      <c r="S132" s="194">
        <v>0</v>
      </c>
      <c r="T132" s="195">
        <f t="shared" si="33"/>
        <v>0</v>
      </c>
      <c r="U132" s="34"/>
      <c r="V132" s="34"/>
      <c r="W132" s="34"/>
      <c r="X132" s="34"/>
      <c r="Y132" s="34"/>
      <c r="Z132" s="34"/>
      <c r="AA132" s="34"/>
      <c r="AB132" s="34"/>
      <c r="AC132" s="34"/>
      <c r="AD132" s="34"/>
      <c r="AE132" s="34"/>
      <c r="AR132" s="196" t="s">
        <v>228</v>
      </c>
      <c r="AT132" s="196" t="s">
        <v>143</v>
      </c>
      <c r="AU132" s="196" t="s">
        <v>87</v>
      </c>
      <c r="AY132" s="17" t="s">
        <v>138</v>
      </c>
      <c r="BE132" s="197">
        <f t="shared" si="34"/>
        <v>0</v>
      </c>
      <c r="BF132" s="197">
        <f t="shared" si="35"/>
        <v>0</v>
      </c>
      <c r="BG132" s="197">
        <f t="shared" si="36"/>
        <v>0</v>
      </c>
      <c r="BH132" s="197">
        <f t="shared" si="37"/>
        <v>0</v>
      </c>
      <c r="BI132" s="197">
        <f t="shared" si="38"/>
        <v>0</v>
      </c>
      <c r="BJ132" s="17" t="s">
        <v>83</v>
      </c>
      <c r="BK132" s="197">
        <f t="shared" si="39"/>
        <v>0</v>
      </c>
      <c r="BL132" s="17" t="s">
        <v>228</v>
      </c>
      <c r="BM132" s="196" t="s">
        <v>589</v>
      </c>
    </row>
    <row r="133" spans="1:65" s="1" customFormat="1" ht="14.45" customHeight="1">
      <c r="A133" s="34"/>
      <c r="B133" s="35"/>
      <c r="C133" s="185" t="s">
        <v>361</v>
      </c>
      <c r="D133" s="185" t="s">
        <v>143</v>
      </c>
      <c r="E133" s="186" t="s">
        <v>590</v>
      </c>
      <c r="F133" s="187" t="s">
        <v>591</v>
      </c>
      <c r="G133" s="188" t="s">
        <v>592</v>
      </c>
      <c r="H133" s="189">
        <v>5</v>
      </c>
      <c r="I133" s="190"/>
      <c r="J133" s="191">
        <f t="shared" si="30"/>
        <v>0</v>
      </c>
      <c r="K133" s="187" t="s">
        <v>26</v>
      </c>
      <c r="L133" s="39"/>
      <c r="M133" s="192" t="s">
        <v>26</v>
      </c>
      <c r="N133" s="193" t="s">
        <v>49</v>
      </c>
      <c r="O133" s="64"/>
      <c r="P133" s="194">
        <f t="shared" si="31"/>
        <v>0</v>
      </c>
      <c r="Q133" s="194">
        <v>0</v>
      </c>
      <c r="R133" s="194">
        <f t="shared" si="32"/>
        <v>0</v>
      </c>
      <c r="S133" s="194">
        <v>0</v>
      </c>
      <c r="T133" s="195">
        <f t="shared" si="33"/>
        <v>0</v>
      </c>
      <c r="U133" s="34"/>
      <c r="V133" s="34"/>
      <c r="W133" s="34"/>
      <c r="X133" s="34"/>
      <c r="Y133" s="34"/>
      <c r="Z133" s="34"/>
      <c r="AA133" s="34"/>
      <c r="AB133" s="34"/>
      <c r="AC133" s="34"/>
      <c r="AD133" s="34"/>
      <c r="AE133" s="34"/>
      <c r="AR133" s="196" t="s">
        <v>228</v>
      </c>
      <c r="AT133" s="196" t="s">
        <v>143</v>
      </c>
      <c r="AU133" s="196" t="s">
        <v>87</v>
      </c>
      <c r="AY133" s="17" t="s">
        <v>138</v>
      </c>
      <c r="BE133" s="197">
        <f t="shared" si="34"/>
        <v>0</v>
      </c>
      <c r="BF133" s="197">
        <f t="shared" si="35"/>
        <v>0</v>
      </c>
      <c r="BG133" s="197">
        <f t="shared" si="36"/>
        <v>0</v>
      </c>
      <c r="BH133" s="197">
        <f t="shared" si="37"/>
        <v>0</v>
      </c>
      <c r="BI133" s="197">
        <f t="shared" si="38"/>
        <v>0</v>
      </c>
      <c r="BJ133" s="17" t="s">
        <v>83</v>
      </c>
      <c r="BK133" s="197">
        <f t="shared" si="39"/>
        <v>0</v>
      </c>
      <c r="BL133" s="17" t="s">
        <v>228</v>
      </c>
      <c r="BM133" s="196" t="s">
        <v>593</v>
      </c>
    </row>
    <row r="134" spans="1:65" s="1" customFormat="1" ht="14.45" customHeight="1">
      <c r="A134" s="34"/>
      <c r="B134" s="35"/>
      <c r="C134" s="185" t="s">
        <v>370</v>
      </c>
      <c r="D134" s="185" t="s">
        <v>143</v>
      </c>
      <c r="E134" s="186" t="s">
        <v>594</v>
      </c>
      <c r="F134" s="187" t="s">
        <v>595</v>
      </c>
      <c r="G134" s="188" t="s">
        <v>596</v>
      </c>
      <c r="H134" s="189">
        <v>1</v>
      </c>
      <c r="I134" s="190"/>
      <c r="J134" s="191">
        <f t="shared" si="30"/>
        <v>0</v>
      </c>
      <c r="K134" s="187" t="s">
        <v>26</v>
      </c>
      <c r="L134" s="39"/>
      <c r="M134" s="192" t="s">
        <v>26</v>
      </c>
      <c r="N134" s="193" t="s">
        <v>49</v>
      </c>
      <c r="O134" s="64"/>
      <c r="P134" s="194">
        <f t="shared" si="31"/>
        <v>0</v>
      </c>
      <c r="Q134" s="194">
        <v>0</v>
      </c>
      <c r="R134" s="194">
        <f t="shared" si="32"/>
        <v>0</v>
      </c>
      <c r="S134" s="194">
        <v>0</v>
      </c>
      <c r="T134" s="195">
        <f t="shared" si="33"/>
        <v>0</v>
      </c>
      <c r="U134" s="34"/>
      <c r="V134" s="34"/>
      <c r="W134" s="34"/>
      <c r="X134" s="34"/>
      <c r="Y134" s="34"/>
      <c r="Z134" s="34"/>
      <c r="AA134" s="34"/>
      <c r="AB134" s="34"/>
      <c r="AC134" s="34"/>
      <c r="AD134" s="34"/>
      <c r="AE134" s="34"/>
      <c r="AR134" s="196" t="s">
        <v>228</v>
      </c>
      <c r="AT134" s="196" t="s">
        <v>143</v>
      </c>
      <c r="AU134" s="196" t="s">
        <v>87</v>
      </c>
      <c r="AY134" s="17" t="s">
        <v>138</v>
      </c>
      <c r="BE134" s="197">
        <f t="shared" si="34"/>
        <v>0</v>
      </c>
      <c r="BF134" s="197">
        <f t="shared" si="35"/>
        <v>0</v>
      </c>
      <c r="BG134" s="197">
        <f t="shared" si="36"/>
        <v>0</v>
      </c>
      <c r="BH134" s="197">
        <f t="shared" si="37"/>
        <v>0</v>
      </c>
      <c r="BI134" s="197">
        <f t="shared" si="38"/>
        <v>0</v>
      </c>
      <c r="BJ134" s="17" t="s">
        <v>83</v>
      </c>
      <c r="BK134" s="197">
        <f t="shared" si="39"/>
        <v>0</v>
      </c>
      <c r="BL134" s="17" t="s">
        <v>228</v>
      </c>
      <c r="BM134" s="196" t="s">
        <v>597</v>
      </c>
    </row>
    <row r="135" spans="1:65" s="1" customFormat="1" ht="21.6" customHeight="1">
      <c r="A135" s="34"/>
      <c r="B135" s="35"/>
      <c r="C135" s="185" t="s">
        <v>374</v>
      </c>
      <c r="D135" s="185" t="s">
        <v>143</v>
      </c>
      <c r="E135" s="186" t="s">
        <v>598</v>
      </c>
      <c r="F135" s="187" t="s">
        <v>599</v>
      </c>
      <c r="G135" s="188" t="s">
        <v>596</v>
      </c>
      <c r="H135" s="189">
        <v>1</v>
      </c>
      <c r="I135" s="190"/>
      <c r="J135" s="191">
        <f t="shared" si="30"/>
        <v>0</v>
      </c>
      <c r="K135" s="187" t="s">
        <v>26</v>
      </c>
      <c r="L135" s="39"/>
      <c r="M135" s="192" t="s">
        <v>26</v>
      </c>
      <c r="N135" s="193" t="s">
        <v>49</v>
      </c>
      <c r="O135" s="64"/>
      <c r="P135" s="194">
        <f t="shared" si="31"/>
        <v>0</v>
      </c>
      <c r="Q135" s="194">
        <v>0</v>
      </c>
      <c r="R135" s="194">
        <f t="shared" si="32"/>
        <v>0</v>
      </c>
      <c r="S135" s="194">
        <v>0</v>
      </c>
      <c r="T135" s="195">
        <f t="shared" si="33"/>
        <v>0</v>
      </c>
      <c r="U135" s="34"/>
      <c r="V135" s="34"/>
      <c r="W135" s="34"/>
      <c r="X135" s="34"/>
      <c r="Y135" s="34"/>
      <c r="Z135" s="34"/>
      <c r="AA135" s="34"/>
      <c r="AB135" s="34"/>
      <c r="AC135" s="34"/>
      <c r="AD135" s="34"/>
      <c r="AE135" s="34"/>
      <c r="AR135" s="196" t="s">
        <v>228</v>
      </c>
      <c r="AT135" s="196" t="s">
        <v>143</v>
      </c>
      <c r="AU135" s="196" t="s">
        <v>87</v>
      </c>
      <c r="AY135" s="17" t="s">
        <v>138</v>
      </c>
      <c r="BE135" s="197">
        <f t="shared" si="34"/>
        <v>0</v>
      </c>
      <c r="BF135" s="197">
        <f t="shared" si="35"/>
        <v>0</v>
      </c>
      <c r="BG135" s="197">
        <f t="shared" si="36"/>
        <v>0</v>
      </c>
      <c r="BH135" s="197">
        <f t="shared" si="37"/>
        <v>0</v>
      </c>
      <c r="BI135" s="197">
        <f t="shared" si="38"/>
        <v>0</v>
      </c>
      <c r="BJ135" s="17" t="s">
        <v>83</v>
      </c>
      <c r="BK135" s="197">
        <f t="shared" si="39"/>
        <v>0</v>
      </c>
      <c r="BL135" s="17" t="s">
        <v>228</v>
      </c>
      <c r="BM135" s="196" t="s">
        <v>600</v>
      </c>
    </row>
    <row r="136" spans="2:63" s="11" customFormat="1" ht="22.9" customHeight="1">
      <c r="B136" s="169"/>
      <c r="C136" s="170"/>
      <c r="D136" s="171" t="s">
        <v>77</v>
      </c>
      <c r="E136" s="183" t="s">
        <v>601</v>
      </c>
      <c r="F136" s="183" t="s">
        <v>602</v>
      </c>
      <c r="G136" s="170"/>
      <c r="H136" s="170"/>
      <c r="I136" s="173"/>
      <c r="J136" s="184">
        <f>BK136</f>
        <v>0</v>
      </c>
      <c r="K136" s="170"/>
      <c r="L136" s="175"/>
      <c r="M136" s="176"/>
      <c r="N136" s="177"/>
      <c r="O136" s="177"/>
      <c r="P136" s="178">
        <f>SUM(P137:P138)</f>
        <v>0</v>
      </c>
      <c r="Q136" s="177"/>
      <c r="R136" s="178">
        <f>SUM(R137:R138)</f>
        <v>0</v>
      </c>
      <c r="S136" s="177"/>
      <c r="T136" s="179">
        <f>SUM(T137:T138)</f>
        <v>0</v>
      </c>
      <c r="AR136" s="180" t="s">
        <v>87</v>
      </c>
      <c r="AT136" s="181" t="s">
        <v>77</v>
      </c>
      <c r="AU136" s="181" t="s">
        <v>83</v>
      </c>
      <c r="AY136" s="180" t="s">
        <v>138</v>
      </c>
      <c r="BK136" s="182">
        <f>SUM(BK137:BK138)</f>
        <v>0</v>
      </c>
    </row>
    <row r="137" spans="1:65" s="1" customFormat="1" ht="14.45" customHeight="1">
      <c r="A137" s="34"/>
      <c r="B137" s="35"/>
      <c r="C137" s="185" t="s">
        <v>379</v>
      </c>
      <c r="D137" s="185" t="s">
        <v>143</v>
      </c>
      <c r="E137" s="186" t="s">
        <v>603</v>
      </c>
      <c r="F137" s="187" t="s">
        <v>604</v>
      </c>
      <c r="G137" s="188" t="s">
        <v>596</v>
      </c>
      <c r="H137" s="189">
        <v>1</v>
      </c>
      <c r="I137" s="190"/>
      <c r="J137" s="191">
        <f>ROUND(I137*H137,2)</f>
        <v>0</v>
      </c>
      <c r="K137" s="187" t="s">
        <v>26</v>
      </c>
      <c r="L137" s="39"/>
      <c r="M137" s="192" t="s">
        <v>26</v>
      </c>
      <c r="N137" s="193" t="s">
        <v>49</v>
      </c>
      <c r="O137" s="64"/>
      <c r="P137" s="194">
        <f>O137*H137</f>
        <v>0</v>
      </c>
      <c r="Q137" s="194">
        <v>0</v>
      </c>
      <c r="R137" s="194">
        <f>Q137*H137</f>
        <v>0</v>
      </c>
      <c r="S137" s="194">
        <v>0</v>
      </c>
      <c r="T137" s="195">
        <f>S137*H137</f>
        <v>0</v>
      </c>
      <c r="U137" s="34"/>
      <c r="V137" s="34"/>
      <c r="W137" s="34"/>
      <c r="X137" s="34"/>
      <c r="Y137" s="34"/>
      <c r="Z137" s="34"/>
      <c r="AA137" s="34"/>
      <c r="AB137" s="34"/>
      <c r="AC137" s="34"/>
      <c r="AD137" s="34"/>
      <c r="AE137" s="34"/>
      <c r="AR137" s="196" t="s">
        <v>228</v>
      </c>
      <c r="AT137" s="196" t="s">
        <v>143</v>
      </c>
      <c r="AU137" s="196" t="s">
        <v>87</v>
      </c>
      <c r="AY137" s="17" t="s">
        <v>138</v>
      </c>
      <c r="BE137" s="197">
        <f>IF(N137="základní",J137,0)</f>
        <v>0</v>
      </c>
      <c r="BF137" s="197">
        <f>IF(N137="snížená",J137,0)</f>
        <v>0</v>
      </c>
      <c r="BG137" s="197">
        <f>IF(N137="zákl. přenesená",J137,0)</f>
        <v>0</v>
      </c>
      <c r="BH137" s="197">
        <f>IF(N137="sníž. přenesená",J137,0)</f>
        <v>0</v>
      </c>
      <c r="BI137" s="197">
        <f>IF(N137="nulová",J137,0)</f>
        <v>0</v>
      </c>
      <c r="BJ137" s="17" t="s">
        <v>83</v>
      </c>
      <c r="BK137" s="197">
        <f>ROUND(I137*H137,2)</f>
        <v>0</v>
      </c>
      <c r="BL137" s="17" t="s">
        <v>228</v>
      </c>
      <c r="BM137" s="196" t="s">
        <v>605</v>
      </c>
    </row>
    <row r="138" spans="1:65" s="1" customFormat="1" ht="14.45" customHeight="1">
      <c r="A138" s="34"/>
      <c r="B138" s="35"/>
      <c r="C138" s="185" t="s">
        <v>381</v>
      </c>
      <c r="D138" s="185" t="s">
        <v>143</v>
      </c>
      <c r="E138" s="186" t="s">
        <v>606</v>
      </c>
      <c r="F138" s="187" t="s">
        <v>607</v>
      </c>
      <c r="G138" s="188" t="s">
        <v>596</v>
      </c>
      <c r="H138" s="189">
        <v>1</v>
      </c>
      <c r="I138" s="190"/>
      <c r="J138" s="191">
        <f>ROUND(I138*H138,2)</f>
        <v>0</v>
      </c>
      <c r="K138" s="187" t="s">
        <v>26</v>
      </c>
      <c r="L138" s="39"/>
      <c r="M138" s="192" t="s">
        <v>26</v>
      </c>
      <c r="N138" s="193" t="s">
        <v>49</v>
      </c>
      <c r="O138" s="64"/>
      <c r="P138" s="194">
        <f>O138*H138</f>
        <v>0</v>
      </c>
      <c r="Q138" s="194">
        <v>0</v>
      </c>
      <c r="R138" s="194">
        <f>Q138*H138</f>
        <v>0</v>
      </c>
      <c r="S138" s="194">
        <v>0</v>
      </c>
      <c r="T138" s="195">
        <f>S138*H138</f>
        <v>0</v>
      </c>
      <c r="U138" s="34"/>
      <c r="V138" s="34"/>
      <c r="W138" s="34"/>
      <c r="X138" s="34"/>
      <c r="Y138" s="34"/>
      <c r="Z138" s="34"/>
      <c r="AA138" s="34"/>
      <c r="AB138" s="34"/>
      <c r="AC138" s="34"/>
      <c r="AD138" s="34"/>
      <c r="AE138" s="34"/>
      <c r="AR138" s="196" t="s">
        <v>228</v>
      </c>
      <c r="AT138" s="196" t="s">
        <v>143</v>
      </c>
      <c r="AU138" s="196" t="s">
        <v>87</v>
      </c>
      <c r="AY138" s="17" t="s">
        <v>138</v>
      </c>
      <c r="BE138" s="197">
        <f>IF(N138="základní",J138,0)</f>
        <v>0</v>
      </c>
      <c r="BF138" s="197">
        <f>IF(N138="snížená",J138,0)</f>
        <v>0</v>
      </c>
      <c r="BG138" s="197">
        <f>IF(N138="zákl. přenesená",J138,0)</f>
        <v>0</v>
      </c>
      <c r="BH138" s="197">
        <f>IF(N138="sníž. přenesená",J138,0)</f>
        <v>0</v>
      </c>
      <c r="BI138" s="197">
        <f>IF(N138="nulová",J138,0)</f>
        <v>0</v>
      </c>
      <c r="BJ138" s="17" t="s">
        <v>83</v>
      </c>
      <c r="BK138" s="197">
        <f>ROUND(I138*H138,2)</f>
        <v>0</v>
      </c>
      <c r="BL138" s="17" t="s">
        <v>228</v>
      </c>
      <c r="BM138" s="196" t="s">
        <v>608</v>
      </c>
    </row>
    <row r="139" spans="2:63" s="11" customFormat="1" ht="22.9" customHeight="1">
      <c r="B139" s="169"/>
      <c r="C139" s="170"/>
      <c r="D139" s="171" t="s">
        <v>77</v>
      </c>
      <c r="E139" s="183" t="s">
        <v>609</v>
      </c>
      <c r="F139" s="183" t="s">
        <v>465</v>
      </c>
      <c r="G139" s="170"/>
      <c r="H139" s="170"/>
      <c r="I139" s="173"/>
      <c r="J139" s="184">
        <f>BK139</f>
        <v>0</v>
      </c>
      <c r="K139" s="170"/>
      <c r="L139" s="175"/>
      <c r="M139" s="176"/>
      <c r="N139" s="177"/>
      <c r="O139" s="177"/>
      <c r="P139" s="178">
        <f>SUM(P140:P147)</f>
        <v>0</v>
      </c>
      <c r="Q139" s="177"/>
      <c r="R139" s="178">
        <f>SUM(R140:R147)</f>
        <v>0</v>
      </c>
      <c r="S139" s="177"/>
      <c r="T139" s="179">
        <f>SUM(T140:T147)</f>
        <v>0</v>
      </c>
      <c r="AR139" s="180" t="s">
        <v>87</v>
      </c>
      <c r="AT139" s="181" t="s">
        <v>77</v>
      </c>
      <c r="AU139" s="181" t="s">
        <v>83</v>
      </c>
      <c r="AY139" s="180" t="s">
        <v>138</v>
      </c>
      <c r="BK139" s="182">
        <f>SUM(BK140:BK147)</f>
        <v>0</v>
      </c>
    </row>
    <row r="140" spans="1:65" s="1" customFormat="1" ht="14.45" customHeight="1">
      <c r="A140" s="34"/>
      <c r="B140" s="35"/>
      <c r="C140" s="185" t="s">
        <v>385</v>
      </c>
      <c r="D140" s="185" t="s">
        <v>143</v>
      </c>
      <c r="E140" s="186" t="s">
        <v>610</v>
      </c>
      <c r="F140" s="187" t="s">
        <v>611</v>
      </c>
      <c r="G140" s="188" t="s">
        <v>189</v>
      </c>
      <c r="H140" s="189">
        <v>1</v>
      </c>
      <c r="I140" s="190"/>
      <c r="J140" s="191">
        <f aca="true" t="shared" si="40" ref="J140:J147">ROUND(I140*H140,2)</f>
        <v>0</v>
      </c>
      <c r="K140" s="187" t="s">
        <v>26</v>
      </c>
      <c r="L140" s="39"/>
      <c r="M140" s="192" t="s">
        <v>26</v>
      </c>
      <c r="N140" s="193" t="s">
        <v>49</v>
      </c>
      <c r="O140" s="64"/>
      <c r="P140" s="194">
        <f aca="true" t="shared" si="41" ref="P140:P147">O140*H140</f>
        <v>0</v>
      </c>
      <c r="Q140" s="194">
        <v>0</v>
      </c>
      <c r="R140" s="194">
        <f aca="true" t="shared" si="42" ref="R140:R147">Q140*H140</f>
        <v>0</v>
      </c>
      <c r="S140" s="194">
        <v>0</v>
      </c>
      <c r="T140" s="195">
        <f aca="true" t="shared" si="43" ref="T140:T147">S140*H140</f>
        <v>0</v>
      </c>
      <c r="U140" s="34"/>
      <c r="V140" s="34"/>
      <c r="W140" s="34"/>
      <c r="X140" s="34"/>
      <c r="Y140" s="34"/>
      <c r="Z140" s="34"/>
      <c r="AA140" s="34"/>
      <c r="AB140" s="34"/>
      <c r="AC140" s="34"/>
      <c r="AD140" s="34"/>
      <c r="AE140" s="34"/>
      <c r="AR140" s="196" t="s">
        <v>228</v>
      </c>
      <c r="AT140" s="196" t="s">
        <v>143</v>
      </c>
      <c r="AU140" s="196" t="s">
        <v>87</v>
      </c>
      <c r="AY140" s="17" t="s">
        <v>138</v>
      </c>
      <c r="BE140" s="197">
        <f aca="true" t="shared" si="44" ref="BE140:BE147">IF(N140="základní",J140,0)</f>
        <v>0</v>
      </c>
      <c r="BF140" s="197">
        <f aca="true" t="shared" si="45" ref="BF140:BF147">IF(N140="snížená",J140,0)</f>
        <v>0</v>
      </c>
      <c r="BG140" s="197">
        <f aca="true" t="shared" si="46" ref="BG140:BG147">IF(N140="zákl. přenesená",J140,0)</f>
        <v>0</v>
      </c>
      <c r="BH140" s="197">
        <f aca="true" t="shared" si="47" ref="BH140:BH147">IF(N140="sníž. přenesená",J140,0)</f>
        <v>0</v>
      </c>
      <c r="BI140" s="197">
        <f aca="true" t="shared" si="48" ref="BI140:BI147">IF(N140="nulová",J140,0)</f>
        <v>0</v>
      </c>
      <c r="BJ140" s="17" t="s">
        <v>83</v>
      </c>
      <c r="BK140" s="197">
        <f aca="true" t="shared" si="49" ref="BK140:BK147">ROUND(I140*H140,2)</f>
        <v>0</v>
      </c>
      <c r="BL140" s="17" t="s">
        <v>228</v>
      </c>
      <c r="BM140" s="196" t="s">
        <v>612</v>
      </c>
    </row>
    <row r="141" spans="1:65" s="1" customFormat="1" ht="21.6" customHeight="1">
      <c r="A141" s="34"/>
      <c r="B141" s="35"/>
      <c r="C141" s="185" t="s">
        <v>389</v>
      </c>
      <c r="D141" s="185" t="s">
        <v>143</v>
      </c>
      <c r="E141" s="186" t="s">
        <v>613</v>
      </c>
      <c r="F141" s="187" t="s">
        <v>614</v>
      </c>
      <c r="G141" s="188" t="s">
        <v>189</v>
      </c>
      <c r="H141" s="189">
        <v>1</v>
      </c>
      <c r="I141" s="190"/>
      <c r="J141" s="191">
        <f t="shared" si="40"/>
        <v>0</v>
      </c>
      <c r="K141" s="187" t="s">
        <v>26</v>
      </c>
      <c r="L141" s="39"/>
      <c r="M141" s="192" t="s">
        <v>26</v>
      </c>
      <c r="N141" s="193" t="s">
        <v>49</v>
      </c>
      <c r="O141" s="64"/>
      <c r="P141" s="194">
        <f t="shared" si="41"/>
        <v>0</v>
      </c>
      <c r="Q141" s="194">
        <v>0</v>
      </c>
      <c r="R141" s="194">
        <f t="shared" si="42"/>
        <v>0</v>
      </c>
      <c r="S141" s="194">
        <v>0</v>
      </c>
      <c r="T141" s="195">
        <f t="shared" si="43"/>
        <v>0</v>
      </c>
      <c r="U141" s="34"/>
      <c r="V141" s="34"/>
      <c r="W141" s="34"/>
      <c r="X141" s="34"/>
      <c r="Y141" s="34"/>
      <c r="Z141" s="34"/>
      <c r="AA141" s="34"/>
      <c r="AB141" s="34"/>
      <c r="AC141" s="34"/>
      <c r="AD141" s="34"/>
      <c r="AE141" s="34"/>
      <c r="AR141" s="196" t="s">
        <v>228</v>
      </c>
      <c r="AT141" s="196" t="s">
        <v>143</v>
      </c>
      <c r="AU141" s="196" t="s">
        <v>87</v>
      </c>
      <c r="AY141" s="17" t="s">
        <v>138</v>
      </c>
      <c r="BE141" s="197">
        <f t="shared" si="44"/>
        <v>0</v>
      </c>
      <c r="BF141" s="197">
        <f t="shared" si="45"/>
        <v>0</v>
      </c>
      <c r="BG141" s="197">
        <f t="shared" si="46"/>
        <v>0</v>
      </c>
      <c r="BH141" s="197">
        <f t="shared" si="47"/>
        <v>0</v>
      </c>
      <c r="BI141" s="197">
        <f t="shared" si="48"/>
        <v>0</v>
      </c>
      <c r="BJ141" s="17" t="s">
        <v>83</v>
      </c>
      <c r="BK141" s="197">
        <f t="shared" si="49"/>
        <v>0</v>
      </c>
      <c r="BL141" s="17" t="s">
        <v>228</v>
      </c>
      <c r="BM141" s="196" t="s">
        <v>615</v>
      </c>
    </row>
    <row r="142" spans="1:65" s="1" customFormat="1" ht="14.45" customHeight="1">
      <c r="A142" s="34"/>
      <c r="B142" s="35"/>
      <c r="C142" s="185" t="s">
        <v>395</v>
      </c>
      <c r="D142" s="185" t="s">
        <v>143</v>
      </c>
      <c r="E142" s="186" t="s">
        <v>616</v>
      </c>
      <c r="F142" s="187" t="s">
        <v>617</v>
      </c>
      <c r="G142" s="188" t="s">
        <v>189</v>
      </c>
      <c r="H142" s="189">
        <v>1</v>
      </c>
      <c r="I142" s="190"/>
      <c r="J142" s="191">
        <f t="shared" si="40"/>
        <v>0</v>
      </c>
      <c r="K142" s="187" t="s">
        <v>26</v>
      </c>
      <c r="L142" s="39"/>
      <c r="M142" s="192" t="s">
        <v>26</v>
      </c>
      <c r="N142" s="193" t="s">
        <v>49</v>
      </c>
      <c r="O142" s="64"/>
      <c r="P142" s="194">
        <f t="shared" si="41"/>
        <v>0</v>
      </c>
      <c r="Q142" s="194">
        <v>0</v>
      </c>
      <c r="R142" s="194">
        <f t="shared" si="42"/>
        <v>0</v>
      </c>
      <c r="S142" s="194">
        <v>0</v>
      </c>
      <c r="T142" s="195">
        <f t="shared" si="43"/>
        <v>0</v>
      </c>
      <c r="U142" s="34"/>
      <c r="V142" s="34"/>
      <c r="W142" s="34"/>
      <c r="X142" s="34"/>
      <c r="Y142" s="34"/>
      <c r="Z142" s="34"/>
      <c r="AA142" s="34"/>
      <c r="AB142" s="34"/>
      <c r="AC142" s="34"/>
      <c r="AD142" s="34"/>
      <c r="AE142" s="34"/>
      <c r="AR142" s="196" t="s">
        <v>228</v>
      </c>
      <c r="AT142" s="196" t="s">
        <v>143</v>
      </c>
      <c r="AU142" s="196" t="s">
        <v>87</v>
      </c>
      <c r="AY142" s="17" t="s">
        <v>138</v>
      </c>
      <c r="BE142" s="197">
        <f t="shared" si="44"/>
        <v>0</v>
      </c>
      <c r="BF142" s="197">
        <f t="shared" si="45"/>
        <v>0</v>
      </c>
      <c r="BG142" s="197">
        <f t="shared" si="46"/>
        <v>0</v>
      </c>
      <c r="BH142" s="197">
        <f t="shared" si="47"/>
        <v>0</v>
      </c>
      <c r="BI142" s="197">
        <f t="shared" si="48"/>
        <v>0</v>
      </c>
      <c r="BJ142" s="17" t="s">
        <v>83</v>
      </c>
      <c r="BK142" s="197">
        <f t="shared" si="49"/>
        <v>0</v>
      </c>
      <c r="BL142" s="17" t="s">
        <v>228</v>
      </c>
      <c r="BM142" s="196" t="s">
        <v>618</v>
      </c>
    </row>
    <row r="143" spans="1:65" s="1" customFormat="1" ht="14.45" customHeight="1">
      <c r="A143" s="34"/>
      <c r="B143" s="35"/>
      <c r="C143" s="185" t="s">
        <v>402</v>
      </c>
      <c r="D143" s="185" t="s">
        <v>143</v>
      </c>
      <c r="E143" s="186" t="s">
        <v>619</v>
      </c>
      <c r="F143" s="187" t="s">
        <v>620</v>
      </c>
      <c r="G143" s="188" t="s">
        <v>189</v>
      </c>
      <c r="H143" s="189">
        <v>1</v>
      </c>
      <c r="I143" s="190"/>
      <c r="J143" s="191">
        <f t="shared" si="40"/>
        <v>0</v>
      </c>
      <c r="K143" s="187" t="s">
        <v>26</v>
      </c>
      <c r="L143" s="39"/>
      <c r="M143" s="192" t="s">
        <v>26</v>
      </c>
      <c r="N143" s="193" t="s">
        <v>49</v>
      </c>
      <c r="O143" s="64"/>
      <c r="P143" s="194">
        <f t="shared" si="41"/>
        <v>0</v>
      </c>
      <c r="Q143" s="194">
        <v>0</v>
      </c>
      <c r="R143" s="194">
        <f t="shared" si="42"/>
        <v>0</v>
      </c>
      <c r="S143" s="194">
        <v>0</v>
      </c>
      <c r="T143" s="195">
        <f t="shared" si="43"/>
        <v>0</v>
      </c>
      <c r="U143" s="34"/>
      <c r="V143" s="34"/>
      <c r="W143" s="34"/>
      <c r="X143" s="34"/>
      <c r="Y143" s="34"/>
      <c r="Z143" s="34"/>
      <c r="AA143" s="34"/>
      <c r="AB143" s="34"/>
      <c r="AC143" s="34"/>
      <c r="AD143" s="34"/>
      <c r="AE143" s="34"/>
      <c r="AR143" s="196" t="s">
        <v>228</v>
      </c>
      <c r="AT143" s="196" t="s">
        <v>143</v>
      </c>
      <c r="AU143" s="196" t="s">
        <v>87</v>
      </c>
      <c r="AY143" s="17" t="s">
        <v>138</v>
      </c>
      <c r="BE143" s="197">
        <f t="shared" si="44"/>
        <v>0</v>
      </c>
      <c r="BF143" s="197">
        <f t="shared" si="45"/>
        <v>0</v>
      </c>
      <c r="BG143" s="197">
        <f t="shared" si="46"/>
        <v>0</v>
      </c>
      <c r="BH143" s="197">
        <f t="shared" si="47"/>
        <v>0</v>
      </c>
      <c r="BI143" s="197">
        <f t="shared" si="48"/>
        <v>0</v>
      </c>
      <c r="BJ143" s="17" t="s">
        <v>83</v>
      </c>
      <c r="BK143" s="197">
        <f t="shared" si="49"/>
        <v>0</v>
      </c>
      <c r="BL143" s="17" t="s">
        <v>228</v>
      </c>
      <c r="BM143" s="196" t="s">
        <v>621</v>
      </c>
    </row>
    <row r="144" spans="1:65" s="1" customFormat="1" ht="14.45" customHeight="1">
      <c r="A144" s="34"/>
      <c r="B144" s="35"/>
      <c r="C144" s="185" t="s">
        <v>409</v>
      </c>
      <c r="D144" s="185" t="s">
        <v>143</v>
      </c>
      <c r="E144" s="186" t="s">
        <v>622</v>
      </c>
      <c r="F144" s="187" t="s">
        <v>623</v>
      </c>
      <c r="G144" s="188" t="s">
        <v>189</v>
      </c>
      <c r="H144" s="189">
        <v>1</v>
      </c>
      <c r="I144" s="190"/>
      <c r="J144" s="191">
        <f t="shared" si="40"/>
        <v>0</v>
      </c>
      <c r="K144" s="187" t="s">
        <v>26</v>
      </c>
      <c r="L144" s="39"/>
      <c r="M144" s="192" t="s">
        <v>26</v>
      </c>
      <c r="N144" s="193" t="s">
        <v>49</v>
      </c>
      <c r="O144" s="64"/>
      <c r="P144" s="194">
        <f t="shared" si="41"/>
        <v>0</v>
      </c>
      <c r="Q144" s="194">
        <v>0</v>
      </c>
      <c r="R144" s="194">
        <f t="shared" si="42"/>
        <v>0</v>
      </c>
      <c r="S144" s="194">
        <v>0</v>
      </c>
      <c r="T144" s="195">
        <f t="shared" si="43"/>
        <v>0</v>
      </c>
      <c r="U144" s="34"/>
      <c r="V144" s="34"/>
      <c r="W144" s="34"/>
      <c r="X144" s="34"/>
      <c r="Y144" s="34"/>
      <c r="Z144" s="34"/>
      <c r="AA144" s="34"/>
      <c r="AB144" s="34"/>
      <c r="AC144" s="34"/>
      <c r="AD144" s="34"/>
      <c r="AE144" s="34"/>
      <c r="AR144" s="196" t="s">
        <v>228</v>
      </c>
      <c r="AT144" s="196" t="s">
        <v>143</v>
      </c>
      <c r="AU144" s="196" t="s">
        <v>87</v>
      </c>
      <c r="AY144" s="17" t="s">
        <v>138</v>
      </c>
      <c r="BE144" s="197">
        <f t="shared" si="44"/>
        <v>0</v>
      </c>
      <c r="BF144" s="197">
        <f t="shared" si="45"/>
        <v>0</v>
      </c>
      <c r="BG144" s="197">
        <f t="shared" si="46"/>
        <v>0</v>
      </c>
      <c r="BH144" s="197">
        <f t="shared" si="47"/>
        <v>0</v>
      </c>
      <c r="BI144" s="197">
        <f t="shared" si="48"/>
        <v>0</v>
      </c>
      <c r="BJ144" s="17" t="s">
        <v>83</v>
      </c>
      <c r="BK144" s="197">
        <f t="shared" si="49"/>
        <v>0</v>
      </c>
      <c r="BL144" s="17" t="s">
        <v>228</v>
      </c>
      <c r="BM144" s="196" t="s">
        <v>624</v>
      </c>
    </row>
    <row r="145" spans="1:65" s="1" customFormat="1" ht="14.45" customHeight="1">
      <c r="A145" s="34"/>
      <c r="B145" s="35"/>
      <c r="C145" s="185" t="s">
        <v>548</v>
      </c>
      <c r="D145" s="185" t="s">
        <v>143</v>
      </c>
      <c r="E145" s="186" t="s">
        <v>625</v>
      </c>
      <c r="F145" s="187" t="s">
        <v>626</v>
      </c>
      <c r="G145" s="188" t="s">
        <v>189</v>
      </c>
      <c r="H145" s="189">
        <v>1</v>
      </c>
      <c r="I145" s="190"/>
      <c r="J145" s="191">
        <f t="shared" si="40"/>
        <v>0</v>
      </c>
      <c r="K145" s="187" t="s">
        <v>26</v>
      </c>
      <c r="L145" s="39"/>
      <c r="M145" s="192" t="s">
        <v>26</v>
      </c>
      <c r="N145" s="193" t="s">
        <v>49</v>
      </c>
      <c r="O145" s="64"/>
      <c r="P145" s="194">
        <f t="shared" si="41"/>
        <v>0</v>
      </c>
      <c r="Q145" s="194">
        <v>0</v>
      </c>
      <c r="R145" s="194">
        <f t="shared" si="42"/>
        <v>0</v>
      </c>
      <c r="S145" s="194">
        <v>0</v>
      </c>
      <c r="T145" s="195">
        <f t="shared" si="43"/>
        <v>0</v>
      </c>
      <c r="U145" s="34"/>
      <c r="V145" s="34"/>
      <c r="W145" s="34"/>
      <c r="X145" s="34"/>
      <c r="Y145" s="34"/>
      <c r="Z145" s="34"/>
      <c r="AA145" s="34"/>
      <c r="AB145" s="34"/>
      <c r="AC145" s="34"/>
      <c r="AD145" s="34"/>
      <c r="AE145" s="34"/>
      <c r="AR145" s="196" t="s">
        <v>228</v>
      </c>
      <c r="AT145" s="196" t="s">
        <v>143</v>
      </c>
      <c r="AU145" s="196" t="s">
        <v>87</v>
      </c>
      <c r="AY145" s="17" t="s">
        <v>138</v>
      </c>
      <c r="BE145" s="197">
        <f t="shared" si="44"/>
        <v>0</v>
      </c>
      <c r="BF145" s="197">
        <f t="shared" si="45"/>
        <v>0</v>
      </c>
      <c r="BG145" s="197">
        <f t="shared" si="46"/>
        <v>0</v>
      </c>
      <c r="BH145" s="197">
        <f t="shared" si="47"/>
        <v>0</v>
      </c>
      <c r="BI145" s="197">
        <f t="shared" si="48"/>
        <v>0</v>
      </c>
      <c r="BJ145" s="17" t="s">
        <v>83</v>
      </c>
      <c r="BK145" s="197">
        <f t="shared" si="49"/>
        <v>0</v>
      </c>
      <c r="BL145" s="17" t="s">
        <v>228</v>
      </c>
      <c r="BM145" s="196" t="s">
        <v>627</v>
      </c>
    </row>
    <row r="146" spans="1:65" s="1" customFormat="1" ht="14.45" customHeight="1">
      <c r="A146" s="34"/>
      <c r="B146" s="35"/>
      <c r="C146" s="185" t="s">
        <v>628</v>
      </c>
      <c r="D146" s="185" t="s">
        <v>143</v>
      </c>
      <c r="E146" s="186" t="s">
        <v>629</v>
      </c>
      <c r="F146" s="187" t="s">
        <v>630</v>
      </c>
      <c r="G146" s="188" t="s">
        <v>189</v>
      </c>
      <c r="H146" s="189">
        <v>1</v>
      </c>
      <c r="I146" s="190"/>
      <c r="J146" s="191">
        <f t="shared" si="40"/>
        <v>0</v>
      </c>
      <c r="K146" s="187" t="s">
        <v>26</v>
      </c>
      <c r="L146" s="39"/>
      <c r="M146" s="192" t="s">
        <v>26</v>
      </c>
      <c r="N146" s="193" t="s">
        <v>49</v>
      </c>
      <c r="O146" s="64"/>
      <c r="P146" s="194">
        <f t="shared" si="41"/>
        <v>0</v>
      </c>
      <c r="Q146" s="194">
        <v>0</v>
      </c>
      <c r="R146" s="194">
        <f t="shared" si="42"/>
        <v>0</v>
      </c>
      <c r="S146" s="194">
        <v>0</v>
      </c>
      <c r="T146" s="195">
        <f t="shared" si="43"/>
        <v>0</v>
      </c>
      <c r="U146" s="34"/>
      <c r="V146" s="34"/>
      <c r="W146" s="34"/>
      <c r="X146" s="34"/>
      <c r="Y146" s="34"/>
      <c r="Z146" s="34"/>
      <c r="AA146" s="34"/>
      <c r="AB146" s="34"/>
      <c r="AC146" s="34"/>
      <c r="AD146" s="34"/>
      <c r="AE146" s="34"/>
      <c r="AR146" s="196" t="s">
        <v>228</v>
      </c>
      <c r="AT146" s="196" t="s">
        <v>143</v>
      </c>
      <c r="AU146" s="196" t="s">
        <v>87</v>
      </c>
      <c r="AY146" s="17" t="s">
        <v>138</v>
      </c>
      <c r="BE146" s="197">
        <f t="shared" si="44"/>
        <v>0</v>
      </c>
      <c r="BF146" s="197">
        <f t="shared" si="45"/>
        <v>0</v>
      </c>
      <c r="BG146" s="197">
        <f t="shared" si="46"/>
        <v>0</v>
      </c>
      <c r="BH146" s="197">
        <f t="shared" si="47"/>
        <v>0</v>
      </c>
      <c r="BI146" s="197">
        <f t="shared" si="48"/>
        <v>0</v>
      </c>
      <c r="BJ146" s="17" t="s">
        <v>83</v>
      </c>
      <c r="BK146" s="197">
        <f t="shared" si="49"/>
        <v>0</v>
      </c>
      <c r="BL146" s="17" t="s">
        <v>228</v>
      </c>
      <c r="BM146" s="196" t="s">
        <v>631</v>
      </c>
    </row>
    <row r="147" spans="1:65" s="1" customFormat="1" ht="14.45" customHeight="1">
      <c r="A147" s="34"/>
      <c r="B147" s="35"/>
      <c r="C147" s="185" t="s">
        <v>551</v>
      </c>
      <c r="D147" s="185" t="s">
        <v>143</v>
      </c>
      <c r="E147" s="186" t="s">
        <v>632</v>
      </c>
      <c r="F147" s="187" t="s">
        <v>633</v>
      </c>
      <c r="G147" s="188" t="s">
        <v>189</v>
      </c>
      <c r="H147" s="189">
        <v>1</v>
      </c>
      <c r="I147" s="190"/>
      <c r="J147" s="191">
        <f t="shared" si="40"/>
        <v>0</v>
      </c>
      <c r="K147" s="187" t="s">
        <v>26</v>
      </c>
      <c r="L147" s="39"/>
      <c r="M147" s="242" t="s">
        <v>26</v>
      </c>
      <c r="N147" s="243" t="s">
        <v>49</v>
      </c>
      <c r="O147" s="244"/>
      <c r="P147" s="245">
        <f t="shared" si="41"/>
        <v>0</v>
      </c>
      <c r="Q147" s="245">
        <v>0</v>
      </c>
      <c r="R147" s="245">
        <f t="shared" si="42"/>
        <v>0</v>
      </c>
      <c r="S147" s="245">
        <v>0</v>
      </c>
      <c r="T147" s="246">
        <f t="shared" si="43"/>
        <v>0</v>
      </c>
      <c r="U147" s="34"/>
      <c r="V147" s="34"/>
      <c r="W147" s="34"/>
      <c r="X147" s="34"/>
      <c r="Y147" s="34"/>
      <c r="Z147" s="34"/>
      <c r="AA147" s="34"/>
      <c r="AB147" s="34"/>
      <c r="AC147" s="34"/>
      <c r="AD147" s="34"/>
      <c r="AE147" s="34"/>
      <c r="AR147" s="196" t="s">
        <v>228</v>
      </c>
      <c r="AT147" s="196" t="s">
        <v>143</v>
      </c>
      <c r="AU147" s="196" t="s">
        <v>87</v>
      </c>
      <c r="AY147" s="17" t="s">
        <v>138</v>
      </c>
      <c r="BE147" s="197">
        <f t="shared" si="44"/>
        <v>0</v>
      </c>
      <c r="BF147" s="197">
        <f t="shared" si="45"/>
        <v>0</v>
      </c>
      <c r="BG147" s="197">
        <f t="shared" si="46"/>
        <v>0</v>
      </c>
      <c r="BH147" s="197">
        <f t="shared" si="47"/>
        <v>0</v>
      </c>
      <c r="BI147" s="197">
        <f t="shared" si="48"/>
        <v>0</v>
      </c>
      <c r="BJ147" s="17" t="s">
        <v>83</v>
      </c>
      <c r="BK147" s="197">
        <f t="shared" si="49"/>
        <v>0</v>
      </c>
      <c r="BL147" s="17" t="s">
        <v>228</v>
      </c>
      <c r="BM147" s="196" t="s">
        <v>634</v>
      </c>
    </row>
    <row r="148" spans="1:31" s="1" customFormat="1" ht="6.95" customHeight="1">
      <c r="A148" s="34"/>
      <c r="B148" s="47"/>
      <c r="C148" s="48"/>
      <c r="D148" s="48"/>
      <c r="E148" s="48"/>
      <c r="F148" s="48"/>
      <c r="G148" s="48"/>
      <c r="H148" s="48"/>
      <c r="I148" s="135"/>
      <c r="J148" s="48"/>
      <c r="K148" s="48"/>
      <c r="L148" s="39"/>
      <c r="M148" s="34"/>
      <c r="O148" s="34"/>
      <c r="P148" s="34"/>
      <c r="Q148" s="34"/>
      <c r="R148" s="34"/>
      <c r="S148" s="34"/>
      <c r="T148" s="34"/>
      <c r="U148" s="34"/>
      <c r="V148" s="34"/>
      <c r="W148" s="34"/>
      <c r="X148" s="34"/>
      <c r="Y148" s="34"/>
      <c r="Z148" s="34"/>
      <c r="AA148" s="34"/>
      <c r="AB148" s="34"/>
      <c r="AC148" s="34"/>
      <c r="AD148" s="34"/>
      <c r="AE148" s="34"/>
    </row>
  </sheetData>
  <sheetProtection password="CC3D" sheet="1" formatColumns="0" formatRows="0" autoFilter="0"/>
  <autoFilter ref="C86:K147"/>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4"/>
  <sheetViews>
    <sheetView showGridLines="0" workbookViewId="0" topLeftCell="A80">
      <selection activeCell="AA88" sqref="AA88"/>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43.421875" style="0" customWidth="1"/>
    <col min="7" max="7" width="6.00390625" style="0" customWidth="1"/>
    <col min="8" max="8" width="14.140625" style="0" bestFit="1" customWidth="1"/>
    <col min="9" max="9" width="17.28125" style="100"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44"/>
      <c r="M2" s="344"/>
      <c r="N2" s="344"/>
      <c r="O2" s="344"/>
      <c r="P2" s="344"/>
      <c r="Q2" s="344"/>
      <c r="R2" s="344"/>
      <c r="S2" s="344"/>
      <c r="T2" s="344"/>
      <c r="U2" s="344"/>
      <c r="V2" s="344"/>
      <c r="AT2" s="17" t="s">
        <v>95</v>
      </c>
    </row>
    <row r="3" spans="2:46" ht="6.95" customHeight="1">
      <c r="B3" s="101"/>
      <c r="C3" s="102"/>
      <c r="D3" s="102"/>
      <c r="E3" s="102"/>
      <c r="F3" s="102"/>
      <c r="G3" s="102"/>
      <c r="H3" s="102"/>
      <c r="I3" s="103"/>
      <c r="J3" s="102"/>
      <c r="K3" s="102"/>
      <c r="L3" s="20"/>
      <c r="AT3" s="17" t="s">
        <v>87</v>
      </c>
    </row>
    <row r="4" spans="2:46" ht="24.95" customHeight="1">
      <c r="B4" s="20"/>
      <c r="D4" s="104" t="s">
        <v>99</v>
      </c>
      <c r="L4" s="20"/>
      <c r="M4" s="105" t="s">
        <v>17</v>
      </c>
      <c r="AT4" s="17" t="s">
        <v>11</v>
      </c>
    </row>
    <row r="5" spans="2:12" ht="6.95" customHeight="1">
      <c r="B5" s="20"/>
      <c r="L5" s="20"/>
    </row>
    <row r="6" spans="2:12" ht="12" customHeight="1">
      <c r="B6" s="20"/>
      <c r="D6" s="106" t="s">
        <v>23</v>
      </c>
      <c r="L6" s="20"/>
    </row>
    <row r="7" spans="2:12" ht="24" customHeight="1">
      <c r="B7" s="20"/>
      <c r="E7" s="371" t="str">
        <f>'Rekapitulace stavby'!K6</f>
        <v>VÝKAZ VÝMĚR- Vytvoření infrastruktury pro Centrum e-learningu</v>
      </c>
      <c r="F7" s="372"/>
      <c r="G7" s="372"/>
      <c r="H7" s="372"/>
      <c r="L7" s="20"/>
    </row>
    <row r="8" spans="1:31" s="1" customFormat="1" ht="12" customHeight="1">
      <c r="A8" s="34"/>
      <c r="B8" s="39"/>
      <c r="C8" s="34"/>
      <c r="D8" s="106" t="s">
        <v>100</v>
      </c>
      <c r="E8" s="34"/>
      <c r="F8" s="34"/>
      <c r="G8" s="34"/>
      <c r="H8" s="34"/>
      <c r="I8" s="107"/>
      <c r="J8" s="34"/>
      <c r="K8" s="34"/>
      <c r="L8" s="108"/>
      <c r="S8" s="34"/>
      <c r="T8" s="34"/>
      <c r="U8" s="34"/>
      <c r="V8" s="34"/>
      <c r="W8" s="34"/>
      <c r="X8" s="34"/>
      <c r="Y8" s="34"/>
      <c r="Z8" s="34"/>
      <c r="AA8" s="34"/>
      <c r="AB8" s="34"/>
      <c r="AC8" s="34"/>
      <c r="AD8" s="34"/>
      <c r="AE8" s="34"/>
    </row>
    <row r="9" spans="1:31" s="1" customFormat="1" ht="14.45" customHeight="1">
      <c r="A9" s="34"/>
      <c r="B9" s="39"/>
      <c r="C9" s="34"/>
      <c r="D9" s="34"/>
      <c r="E9" s="373" t="s">
        <v>635</v>
      </c>
      <c r="F9" s="374"/>
      <c r="G9" s="374"/>
      <c r="H9" s="374"/>
      <c r="I9" s="107"/>
      <c r="J9" s="34"/>
      <c r="K9" s="34"/>
      <c r="L9" s="108"/>
      <c r="S9" s="34"/>
      <c r="T9" s="34"/>
      <c r="U9" s="34"/>
      <c r="V9" s="34"/>
      <c r="W9" s="34"/>
      <c r="X9" s="34"/>
      <c r="Y9" s="34"/>
      <c r="Z9" s="34"/>
      <c r="AA9" s="34"/>
      <c r="AB9" s="34"/>
      <c r="AC9" s="34"/>
      <c r="AD9" s="34"/>
      <c r="AE9" s="34"/>
    </row>
    <row r="10" spans="1:31" s="1" customFormat="1" ht="12">
      <c r="A10" s="34"/>
      <c r="B10" s="39"/>
      <c r="C10" s="34"/>
      <c r="D10" s="34"/>
      <c r="E10" s="34"/>
      <c r="F10" s="34"/>
      <c r="G10" s="34"/>
      <c r="H10" s="34"/>
      <c r="I10" s="107"/>
      <c r="J10" s="34"/>
      <c r="K10" s="34"/>
      <c r="L10" s="108"/>
      <c r="S10" s="34"/>
      <c r="T10" s="34"/>
      <c r="U10" s="34"/>
      <c r="V10" s="34"/>
      <c r="W10" s="34"/>
      <c r="X10" s="34"/>
      <c r="Y10" s="34"/>
      <c r="Z10" s="34"/>
      <c r="AA10" s="34"/>
      <c r="AB10" s="34"/>
      <c r="AC10" s="34"/>
      <c r="AD10" s="34"/>
      <c r="AE10" s="34"/>
    </row>
    <row r="11" spans="1:31" s="1" customFormat="1" ht="12" customHeight="1">
      <c r="A11" s="34"/>
      <c r="B11" s="39"/>
      <c r="C11" s="34"/>
      <c r="D11" s="106" t="s">
        <v>25</v>
      </c>
      <c r="E11" s="34"/>
      <c r="F11" s="109" t="s">
        <v>26</v>
      </c>
      <c r="G11" s="34"/>
      <c r="H11" s="34"/>
      <c r="I11" s="110" t="s">
        <v>27</v>
      </c>
      <c r="J11" s="109" t="s">
        <v>26</v>
      </c>
      <c r="K11" s="34"/>
      <c r="L11" s="108"/>
      <c r="S11" s="34"/>
      <c r="T11" s="34"/>
      <c r="U11" s="34"/>
      <c r="V11" s="34"/>
      <c r="W11" s="34"/>
      <c r="X11" s="34"/>
      <c r="Y11" s="34"/>
      <c r="Z11" s="34"/>
      <c r="AA11" s="34"/>
      <c r="AB11" s="34"/>
      <c r="AC11" s="34"/>
      <c r="AD11" s="34"/>
      <c r="AE11" s="34"/>
    </row>
    <row r="12" spans="1:31" s="1" customFormat="1" ht="12" customHeight="1">
      <c r="A12" s="34"/>
      <c r="B12" s="39"/>
      <c r="C12" s="34"/>
      <c r="D12" s="106" t="s">
        <v>28</v>
      </c>
      <c r="E12" s="34"/>
      <c r="F12" s="109" t="s">
        <v>29</v>
      </c>
      <c r="G12" s="34"/>
      <c r="H12" s="34"/>
      <c r="I12" s="110" t="s">
        <v>30</v>
      </c>
      <c r="J12" s="111" t="str">
        <f>'Rekapitulace stavby'!AN8</f>
        <v>14. 1. 2019</v>
      </c>
      <c r="K12" s="34"/>
      <c r="L12" s="108"/>
      <c r="S12" s="34"/>
      <c r="T12" s="34"/>
      <c r="U12" s="34"/>
      <c r="V12" s="34"/>
      <c r="W12" s="34"/>
      <c r="X12" s="34"/>
      <c r="Y12" s="34"/>
      <c r="Z12" s="34"/>
      <c r="AA12" s="34"/>
      <c r="AB12" s="34"/>
      <c r="AC12" s="34"/>
      <c r="AD12" s="34"/>
      <c r="AE12" s="34"/>
    </row>
    <row r="13" spans="1:31" s="1" customFormat="1" ht="10.9" customHeight="1">
      <c r="A13" s="34"/>
      <c r="B13" s="39"/>
      <c r="C13" s="34"/>
      <c r="D13" s="34"/>
      <c r="E13" s="34"/>
      <c r="F13" s="34"/>
      <c r="G13" s="34"/>
      <c r="H13" s="34"/>
      <c r="I13" s="107"/>
      <c r="J13" s="34"/>
      <c r="K13" s="34"/>
      <c r="L13" s="108"/>
      <c r="S13" s="34"/>
      <c r="T13" s="34"/>
      <c r="U13" s="34"/>
      <c r="V13" s="34"/>
      <c r="W13" s="34"/>
      <c r="X13" s="34"/>
      <c r="Y13" s="34"/>
      <c r="Z13" s="34"/>
      <c r="AA13" s="34"/>
      <c r="AB13" s="34"/>
      <c r="AC13" s="34"/>
      <c r="AD13" s="34"/>
      <c r="AE13" s="34"/>
    </row>
    <row r="14" spans="1:31" s="1" customFormat="1" ht="12" customHeight="1">
      <c r="A14" s="34"/>
      <c r="B14" s="39"/>
      <c r="C14" s="34"/>
      <c r="D14" s="106" t="s">
        <v>32</v>
      </c>
      <c r="E14" s="34"/>
      <c r="F14" s="34"/>
      <c r="G14" s="34"/>
      <c r="H14" s="34"/>
      <c r="I14" s="110" t="s">
        <v>33</v>
      </c>
      <c r="J14" s="109" t="str">
        <f>IF('Rekapitulace stavby'!AN10="","",'Rekapitulace stavby'!AN10)</f>
        <v/>
      </c>
      <c r="K14" s="34"/>
      <c r="L14" s="108"/>
      <c r="S14" s="34"/>
      <c r="T14" s="34"/>
      <c r="U14" s="34"/>
      <c r="V14" s="34"/>
      <c r="W14" s="34"/>
      <c r="X14" s="34"/>
      <c r="Y14" s="34"/>
      <c r="Z14" s="34"/>
      <c r="AA14" s="34"/>
      <c r="AB14" s="34"/>
      <c r="AC14" s="34"/>
      <c r="AD14" s="34"/>
      <c r="AE14" s="34"/>
    </row>
    <row r="15" spans="1:31" s="1" customFormat="1" ht="18" customHeight="1">
      <c r="A15" s="34"/>
      <c r="B15" s="39"/>
      <c r="C15" s="34"/>
      <c r="D15" s="34"/>
      <c r="E15" s="109" t="str">
        <f>IF('Rekapitulace stavby'!E11="","",'Rekapitulace stavby'!E11)</f>
        <v>Univerzita Karlova - Ústřední knihovna</v>
      </c>
      <c r="F15" s="34"/>
      <c r="G15" s="34"/>
      <c r="H15" s="34"/>
      <c r="I15" s="110" t="s">
        <v>35</v>
      </c>
      <c r="J15" s="109" t="str">
        <f>IF('Rekapitulace stavby'!AN11="","",'Rekapitulace stavby'!AN11)</f>
        <v/>
      </c>
      <c r="K15" s="34"/>
      <c r="L15" s="108"/>
      <c r="S15" s="34"/>
      <c r="T15" s="34"/>
      <c r="U15" s="34"/>
      <c r="V15" s="34"/>
      <c r="W15" s="34"/>
      <c r="X15" s="34"/>
      <c r="Y15" s="34"/>
      <c r="Z15" s="34"/>
      <c r="AA15" s="34"/>
      <c r="AB15" s="34"/>
      <c r="AC15" s="34"/>
      <c r="AD15" s="34"/>
      <c r="AE15" s="34"/>
    </row>
    <row r="16" spans="1:31" s="1" customFormat="1" ht="6.95" customHeight="1">
      <c r="A16" s="34"/>
      <c r="B16" s="39"/>
      <c r="C16" s="34"/>
      <c r="D16" s="34"/>
      <c r="E16" s="34"/>
      <c r="F16" s="34"/>
      <c r="G16" s="34"/>
      <c r="H16" s="34"/>
      <c r="I16" s="107"/>
      <c r="J16" s="34"/>
      <c r="K16" s="34"/>
      <c r="L16" s="108"/>
      <c r="S16" s="34"/>
      <c r="T16" s="34"/>
      <c r="U16" s="34"/>
      <c r="V16" s="34"/>
      <c r="W16" s="34"/>
      <c r="X16" s="34"/>
      <c r="Y16" s="34"/>
      <c r="Z16" s="34"/>
      <c r="AA16" s="34"/>
      <c r="AB16" s="34"/>
      <c r="AC16" s="34"/>
      <c r="AD16" s="34"/>
      <c r="AE16" s="34"/>
    </row>
    <row r="17" spans="1:31" s="1" customFormat="1" ht="12" customHeight="1">
      <c r="A17" s="34"/>
      <c r="B17" s="39"/>
      <c r="C17" s="34"/>
      <c r="D17" s="106" t="s">
        <v>36</v>
      </c>
      <c r="E17" s="34"/>
      <c r="F17" s="34"/>
      <c r="G17" s="34"/>
      <c r="H17" s="34"/>
      <c r="I17" s="110" t="s">
        <v>33</v>
      </c>
      <c r="J17" s="30" t="str">
        <f>'Rekapitulace stavby'!AN13</f>
        <v>Vyplň údaj</v>
      </c>
      <c r="K17" s="34"/>
      <c r="L17" s="108"/>
      <c r="S17" s="34"/>
      <c r="T17" s="34"/>
      <c r="U17" s="34"/>
      <c r="V17" s="34"/>
      <c r="W17" s="34"/>
      <c r="X17" s="34"/>
      <c r="Y17" s="34"/>
      <c r="Z17" s="34"/>
      <c r="AA17" s="34"/>
      <c r="AB17" s="34"/>
      <c r="AC17" s="34"/>
      <c r="AD17" s="34"/>
      <c r="AE17" s="34"/>
    </row>
    <row r="18" spans="1:31" s="1" customFormat="1" ht="18" customHeight="1">
      <c r="A18" s="34"/>
      <c r="B18" s="39"/>
      <c r="C18" s="34"/>
      <c r="D18" s="34"/>
      <c r="E18" s="375" t="str">
        <f>'Rekapitulace stavby'!E14</f>
        <v>Vyplň údaj</v>
      </c>
      <c r="F18" s="376"/>
      <c r="G18" s="376"/>
      <c r="H18" s="376"/>
      <c r="I18" s="110" t="s">
        <v>35</v>
      </c>
      <c r="J18" s="30" t="str">
        <f>'Rekapitulace stavby'!AN14</f>
        <v>Vyplň údaj</v>
      </c>
      <c r="K18" s="34"/>
      <c r="L18" s="108"/>
      <c r="S18" s="34"/>
      <c r="T18" s="34"/>
      <c r="U18" s="34"/>
      <c r="V18" s="34"/>
      <c r="W18" s="34"/>
      <c r="X18" s="34"/>
      <c r="Y18" s="34"/>
      <c r="Z18" s="34"/>
      <c r="AA18" s="34"/>
      <c r="AB18" s="34"/>
      <c r="AC18" s="34"/>
      <c r="AD18" s="34"/>
      <c r="AE18" s="34"/>
    </row>
    <row r="19" spans="1:31" s="1" customFormat="1" ht="6.95" customHeight="1">
      <c r="A19" s="34"/>
      <c r="B19" s="39"/>
      <c r="C19" s="34"/>
      <c r="D19" s="34"/>
      <c r="E19" s="34"/>
      <c r="F19" s="34"/>
      <c r="G19" s="34"/>
      <c r="H19" s="34"/>
      <c r="I19" s="107"/>
      <c r="J19" s="34"/>
      <c r="K19" s="34"/>
      <c r="L19" s="108"/>
      <c r="S19" s="34"/>
      <c r="T19" s="34"/>
      <c r="U19" s="34"/>
      <c r="V19" s="34"/>
      <c r="W19" s="34"/>
      <c r="X19" s="34"/>
      <c r="Y19" s="34"/>
      <c r="Z19" s="34"/>
      <c r="AA19" s="34"/>
      <c r="AB19" s="34"/>
      <c r="AC19" s="34"/>
      <c r="AD19" s="34"/>
      <c r="AE19" s="34"/>
    </row>
    <row r="20" spans="1:31" s="1" customFormat="1" ht="12" customHeight="1">
      <c r="A20" s="34"/>
      <c r="B20" s="39"/>
      <c r="C20" s="34"/>
      <c r="D20" s="106" t="s">
        <v>38</v>
      </c>
      <c r="E20" s="34"/>
      <c r="F20" s="34"/>
      <c r="G20" s="34"/>
      <c r="H20" s="34"/>
      <c r="I20" s="110" t="s">
        <v>33</v>
      </c>
      <c r="J20" s="109" t="str">
        <f>IF('Rekapitulace stavby'!AN16="","",'Rekapitulace stavby'!AN16)</f>
        <v/>
      </c>
      <c r="K20" s="34"/>
      <c r="L20" s="108"/>
      <c r="S20" s="34"/>
      <c r="T20" s="34"/>
      <c r="U20" s="34"/>
      <c r="V20" s="34"/>
      <c r="W20" s="34"/>
      <c r="X20" s="34"/>
      <c r="Y20" s="34"/>
      <c r="Z20" s="34"/>
      <c r="AA20" s="34"/>
      <c r="AB20" s="34"/>
      <c r="AC20" s="34"/>
      <c r="AD20" s="34"/>
      <c r="AE20" s="34"/>
    </row>
    <row r="21" spans="1:31" s="1" customFormat="1" ht="18" customHeight="1">
      <c r="A21" s="34"/>
      <c r="B21" s="39"/>
      <c r="C21" s="34"/>
      <c r="D21" s="34"/>
      <c r="E21" s="109" t="str">
        <f>IF('Rekapitulace stavby'!E17="","",'Rekapitulace stavby'!E17)</f>
        <v>Revitali s.r.o.</v>
      </c>
      <c r="F21" s="34"/>
      <c r="G21" s="34"/>
      <c r="H21" s="34"/>
      <c r="I21" s="110" t="s">
        <v>35</v>
      </c>
      <c r="J21" s="109" t="str">
        <f>IF('Rekapitulace stavby'!AN17="","",'Rekapitulace stavby'!AN17)</f>
        <v/>
      </c>
      <c r="K21" s="34"/>
      <c r="L21" s="108"/>
      <c r="S21" s="34"/>
      <c r="T21" s="34"/>
      <c r="U21" s="34"/>
      <c r="V21" s="34"/>
      <c r="W21" s="34"/>
      <c r="X21" s="34"/>
      <c r="Y21" s="34"/>
      <c r="Z21" s="34"/>
      <c r="AA21" s="34"/>
      <c r="AB21" s="34"/>
      <c r="AC21" s="34"/>
      <c r="AD21" s="34"/>
      <c r="AE21" s="34"/>
    </row>
    <row r="22" spans="1:31" s="1" customFormat="1" ht="6.95" customHeight="1">
      <c r="A22" s="34"/>
      <c r="B22" s="39"/>
      <c r="C22" s="34"/>
      <c r="D22" s="34"/>
      <c r="E22" s="34"/>
      <c r="F22" s="34"/>
      <c r="G22" s="34"/>
      <c r="H22" s="34"/>
      <c r="I22" s="107"/>
      <c r="J22" s="34"/>
      <c r="K22" s="34"/>
      <c r="L22" s="108"/>
      <c r="S22" s="34"/>
      <c r="T22" s="34"/>
      <c r="U22" s="34"/>
      <c r="V22" s="34"/>
      <c r="W22" s="34"/>
      <c r="X22" s="34"/>
      <c r="Y22" s="34"/>
      <c r="Z22" s="34"/>
      <c r="AA22" s="34"/>
      <c r="AB22" s="34"/>
      <c r="AC22" s="34"/>
      <c r="AD22" s="34"/>
      <c r="AE22" s="34"/>
    </row>
    <row r="23" spans="1:31" s="1" customFormat="1" ht="12" customHeight="1">
      <c r="A23" s="34"/>
      <c r="B23" s="39"/>
      <c r="C23" s="34"/>
      <c r="D23" s="106" t="s">
        <v>41</v>
      </c>
      <c r="E23" s="34"/>
      <c r="F23" s="34"/>
      <c r="G23" s="34"/>
      <c r="H23" s="34"/>
      <c r="I23" s="110" t="s">
        <v>33</v>
      </c>
      <c r="J23" s="109" t="str">
        <f>IF('Rekapitulace stavby'!AN19="","",'Rekapitulace stavby'!AN19)</f>
        <v/>
      </c>
      <c r="K23" s="34"/>
      <c r="L23" s="108"/>
      <c r="S23" s="34"/>
      <c r="T23" s="34"/>
      <c r="U23" s="34"/>
      <c r="V23" s="34"/>
      <c r="W23" s="34"/>
      <c r="X23" s="34"/>
      <c r="Y23" s="34"/>
      <c r="Z23" s="34"/>
      <c r="AA23" s="34"/>
      <c r="AB23" s="34"/>
      <c r="AC23" s="34"/>
      <c r="AD23" s="34"/>
      <c r="AE23" s="34"/>
    </row>
    <row r="24" spans="1:31" s="1" customFormat="1" ht="18" customHeight="1">
      <c r="A24" s="34"/>
      <c r="B24" s="39"/>
      <c r="C24" s="34"/>
      <c r="D24" s="34"/>
      <c r="E24" s="109" t="str">
        <f>IF('Rekapitulace stavby'!E20="","",'Rekapitulace stavby'!E20)</f>
        <v xml:space="preserve"> </v>
      </c>
      <c r="F24" s="34"/>
      <c r="G24" s="34"/>
      <c r="H24" s="34"/>
      <c r="I24" s="110" t="s">
        <v>35</v>
      </c>
      <c r="J24" s="109" t="str">
        <f>IF('Rekapitulace stavby'!AN20="","",'Rekapitulace stavby'!AN20)</f>
        <v/>
      </c>
      <c r="K24" s="34"/>
      <c r="L24" s="108"/>
      <c r="S24" s="34"/>
      <c r="T24" s="34"/>
      <c r="U24" s="34"/>
      <c r="V24" s="34"/>
      <c r="W24" s="34"/>
      <c r="X24" s="34"/>
      <c r="Y24" s="34"/>
      <c r="Z24" s="34"/>
      <c r="AA24" s="34"/>
      <c r="AB24" s="34"/>
      <c r="AC24" s="34"/>
      <c r="AD24" s="34"/>
      <c r="AE24" s="34"/>
    </row>
    <row r="25" spans="1:31" s="1" customFormat="1" ht="6.95" customHeight="1">
      <c r="A25" s="34"/>
      <c r="B25" s="39"/>
      <c r="C25" s="34"/>
      <c r="D25" s="34"/>
      <c r="E25" s="34"/>
      <c r="F25" s="34"/>
      <c r="G25" s="34"/>
      <c r="H25" s="34"/>
      <c r="I25" s="107"/>
      <c r="J25" s="34"/>
      <c r="K25" s="34"/>
      <c r="L25" s="108"/>
      <c r="S25" s="34"/>
      <c r="T25" s="34"/>
      <c r="U25" s="34"/>
      <c r="V25" s="34"/>
      <c r="W25" s="34"/>
      <c r="X25" s="34"/>
      <c r="Y25" s="34"/>
      <c r="Z25" s="34"/>
      <c r="AA25" s="34"/>
      <c r="AB25" s="34"/>
      <c r="AC25" s="34"/>
      <c r="AD25" s="34"/>
      <c r="AE25" s="34"/>
    </row>
    <row r="26" spans="1:31" s="1" customFormat="1" ht="12" customHeight="1">
      <c r="A26" s="34"/>
      <c r="B26" s="39"/>
      <c r="C26" s="34"/>
      <c r="D26" s="106" t="s">
        <v>42</v>
      </c>
      <c r="E26" s="34"/>
      <c r="F26" s="34"/>
      <c r="G26" s="34"/>
      <c r="H26" s="34"/>
      <c r="I26" s="107"/>
      <c r="J26" s="34"/>
      <c r="K26" s="34"/>
      <c r="L26" s="108"/>
      <c r="S26" s="34"/>
      <c r="T26" s="34"/>
      <c r="U26" s="34"/>
      <c r="V26" s="34"/>
      <c r="W26" s="34"/>
      <c r="X26" s="34"/>
      <c r="Y26" s="34"/>
      <c r="Z26" s="34"/>
      <c r="AA26" s="34"/>
      <c r="AB26" s="34"/>
      <c r="AC26" s="34"/>
      <c r="AD26" s="34"/>
      <c r="AE26" s="34"/>
    </row>
    <row r="27" spans="1:31" s="7" customFormat="1" ht="14.45" customHeight="1">
      <c r="A27" s="112"/>
      <c r="B27" s="113"/>
      <c r="C27" s="112"/>
      <c r="D27" s="112"/>
      <c r="E27" s="377" t="s">
        <v>26</v>
      </c>
      <c r="F27" s="377"/>
      <c r="G27" s="377"/>
      <c r="H27" s="377"/>
      <c r="I27" s="114"/>
      <c r="J27" s="112"/>
      <c r="K27" s="112"/>
      <c r="L27" s="115"/>
      <c r="S27" s="112"/>
      <c r="T27" s="112"/>
      <c r="U27" s="112"/>
      <c r="V27" s="112"/>
      <c r="W27" s="112"/>
      <c r="X27" s="112"/>
      <c r="Y27" s="112"/>
      <c r="Z27" s="112"/>
      <c r="AA27" s="112"/>
      <c r="AB27" s="112"/>
      <c r="AC27" s="112"/>
      <c r="AD27" s="112"/>
      <c r="AE27" s="112"/>
    </row>
    <row r="28" spans="1:31" s="1" customFormat="1" ht="6.95" customHeight="1">
      <c r="A28" s="34"/>
      <c r="B28" s="39"/>
      <c r="C28" s="34"/>
      <c r="D28" s="34"/>
      <c r="E28" s="34"/>
      <c r="F28" s="34"/>
      <c r="G28" s="34"/>
      <c r="H28" s="34"/>
      <c r="I28" s="107"/>
      <c r="J28" s="34"/>
      <c r="K28" s="34"/>
      <c r="L28" s="108"/>
      <c r="S28" s="34"/>
      <c r="T28" s="34"/>
      <c r="U28" s="34"/>
      <c r="V28" s="34"/>
      <c r="W28" s="34"/>
      <c r="X28" s="34"/>
      <c r="Y28" s="34"/>
      <c r="Z28" s="34"/>
      <c r="AA28" s="34"/>
      <c r="AB28" s="34"/>
      <c r="AC28" s="34"/>
      <c r="AD28" s="34"/>
      <c r="AE28" s="34"/>
    </row>
    <row r="29" spans="1:31" s="1" customFormat="1" ht="6.95" customHeight="1">
      <c r="A29" s="34"/>
      <c r="B29" s="39"/>
      <c r="C29" s="34"/>
      <c r="D29" s="116"/>
      <c r="E29" s="116"/>
      <c r="F29" s="116"/>
      <c r="G29" s="116"/>
      <c r="H29" s="116"/>
      <c r="I29" s="117"/>
      <c r="J29" s="116"/>
      <c r="K29" s="116"/>
      <c r="L29" s="108"/>
      <c r="S29" s="34"/>
      <c r="T29" s="34"/>
      <c r="U29" s="34"/>
      <c r="V29" s="34"/>
      <c r="W29" s="34"/>
      <c r="X29" s="34"/>
      <c r="Y29" s="34"/>
      <c r="Z29" s="34"/>
      <c r="AA29" s="34"/>
      <c r="AB29" s="34"/>
      <c r="AC29" s="34"/>
      <c r="AD29" s="34"/>
      <c r="AE29" s="34"/>
    </row>
    <row r="30" spans="1:31" s="1" customFormat="1" ht="25.35" customHeight="1">
      <c r="A30" s="34"/>
      <c r="B30" s="39"/>
      <c r="C30" s="34"/>
      <c r="D30" s="118" t="s">
        <v>44</v>
      </c>
      <c r="E30" s="34"/>
      <c r="F30" s="34"/>
      <c r="G30" s="34"/>
      <c r="H30" s="34"/>
      <c r="I30" s="107"/>
      <c r="J30" s="119">
        <f>ROUND(J81,2)</f>
        <v>0</v>
      </c>
      <c r="K30" s="34"/>
      <c r="L30" s="108"/>
      <c r="S30" s="34"/>
      <c r="T30" s="34"/>
      <c r="U30" s="34"/>
      <c r="V30" s="34"/>
      <c r="W30" s="34"/>
      <c r="X30" s="34"/>
      <c r="Y30" s="34"/>
      <c r="Z30" s="34"/>
      <c r="AA30" s="34"/>
      <c r="AB30" s="34"/>
      <c r="AC30" s="34"/>
      <c r="AD30" s="34"/>
      <c r="AE30" s="34"/>
    </row>
    <row r="31" spans="1:31" s="1" customFormat="1" ht="6.95" customHeight="1">
      <c r="A31" s="34"/>
      <c r="B31" s="39"/>
      <c r="C31" s="34"/>
      <c r="D31" s="116"/>
      <c r="E31" s="116"/>
      <c r="F31" s="116"/>
      <c r="G31" s="116"/>
      <c r="H31" s="116"/>
      <c r="I31" s="117"/>
      <c r="J31" s="116"/>
      <c r="K31" s="116"/>
      <c r="L31" s="108"/>
      <c r="S31" s="34"/>
      <c r="T31" s="34"/>
      <c r="U31" s="34"/>
      <c r="V31" s="34"/>
      <c r="W31" s="34"/>
      <c r="X31" s="34"/>
      <c r="Y31" s="34"/>
      <c r="Z31" s="34"/>
      <c r="AA31" s="34"/>
      <c r="AB31" s="34"/>
      <c r="AC31" s="34"/>
      <c r="AD31" s="34"/>
      <c r="AE31" s="34"/>
    </row>
    <row r="32" spans="1:31" s="1" customFormat="1" ht="14.45" customHeight="1">
      <c r="A32" s="34"/>
      <c r="B32" s="39"/>
      <c r="C32" s="34"/>
      <c r="D32" s="34"/>
      <c r="E32" s="34"/>
      <c r="F32" s="120" t="s">
        <v>46</v>
      </c>
      <c r="G32" s="34"/>
      <c r="H32" s="34"/>
      <c r="I32" s="121" t="s">
        <v>45</v>
      </c>
      <c r="J32" s="120" t="s">
        <v>47</v>
      </c>
      <c r="K32" s="34"/>
      <c r="L32" s="108"/>
      <c r="S32" s="34"/>
      <c r="T32" s="34"/>
      <c r="U32" s="34"/>
      <c r="V32" s="34"/>
      <c r="W32" s="34"/>
      <c r="X32" s="34"/>
      <c r="Y32" s="34"/>
      <c r="Z32" s="34"/>
      <c r="AA32" s="34"/>
      <c r="AB32" s="34"/>
      <c r="AC32" s="34"/>
      <c r="AD32" s="34"/>
      <c r="AE32" s="34"/>
    </row>
    <row r="33" spans="1:31" s="1" customFormat="1" ht="14.45" customHeight="1">
      <c r="A33" s="34"/>
      <c r="B33" s="39"/>
      <c r="C33" s="34"/>
      <c r="D33" s="122" t="s">
        <v>48</v>
      </c>
      <c r="E33" s="106" t="s">
        <v>49</v>
      </c>
      <c r="F33" s="123">
        <f>ROUND((SUM(BE81:BE103)),2)</f>
        <v>0</v>
      </c>
      <c r="G33" s="34"/>
      <c r="H33" s="34"/>
      <c r="I33" s="124">
        <v>0.21</v>
      </c>
      <c r="J33" s="123">
        <f>ROUND(((SUM(BE81:BE103))*I33),2)</f>
        <v>0</v>
      </c>
      <c r="K33" s="34"/>
      <c r="L33" s="108"/>
      <c r="S33" s="34"/>
      <c r="T33" s="34"/>
      <c r="U33" s="34"/>
      <c r="V33" s="34"/>
      <c r="W33" s="34"/>
      <c r="X33" s="34"/>
      <c r="Y33" s="34"/>
      <c r="Z33" s="34"/>
      <c r="AA33" s="34"/>
      <c r="AB33" s="34"/>
      <c r="AC33" s="34"/>
      <c r="AD33" s="34"/>
      <c r="AE33" s="34"/>
    </row>
    <row r="34" spans="1:31" s="1" customFormat="1" ht="14.45" customHeight="1">
      <c r="A34" s="34"/>
      <c r="B34" s="39"/>
      <c r="C34" s="34"/>
      <c r="D34" s="34"/>
      <c r="E34" s="106" t="s">
        <v>50</v>
      </c>
      <c r="F34" s="123">
        <f>ROUND((SUM(BF81:BF103)),2)</f>
        <v>0</v>
      </c>
      <c r="G34" s="34"/>
      <c r="H34" s="34"/>
      <c r="I34" s="124">
        <v>0.15</v>
      </c>
      <c r="J34" s="123">
        <f>ROUND(((SUM(BF81:BF103))*I34),2)</f>
        <v>0</v>
      </c>
      <c r="K34" s="34"/>
      <c r="L34" s="108"/>
      <c r="S34" s="34"/>
      <c r="T34" s="34"/>
      <c r="U34" s="34"/>
      <c r="V34" s="34"/>
      <c r="W34" s="34"/>
      <c r="X34" s="34"/>
      <c r="Y34" s="34"/>
      <c r="Z34" s="34"/>
      <c r="AA34" s="34"/>
      <c r="AB34" s="34"/>
      <c r="AC34" s="34"/>
      <c r="AD34" s="34"/>
      <c r="AE34" s="34"/>
    </row>
    <row r="35" spans="1:31" s="1" customFormat="1" ht="14.45" customHeight="1" hidden="1">
      <c r="A35" s="34"/>
      <c r="B35" s="39"/>
      <c r="C35" s="34"/>
      <c r="D35" s="34"/>
      <c r="E35" s="106" t="s">
        <v>51</v>
      </c>
      <c r="F35" s="123">
        <f>ROUND((SUM(BG81:BG103)),2)</f>
        <v>0</v>
      </c>
      <c r="G35" s="34"/>
      <c r="H35" s="34"/>
      <c r="I35" s="124">
        <v>0.21</v>
      </c>
      <c r="J35" s="123">
        <f>0</f>
        <v>0</v>
      </c>
      <c r="K35" s="34"/>
      <c r="L35" s="108"/>
      <c r="S35" s="34"/>
      <c r="T35" s="34"/>
      <c r="U35" s="34"/>
      <c r="V35" s="34"/>
      <c r="W35" s="34"/>
      <c r="X35" s="34"/>
      <c r="Y35" s="34"/>
      <c r="Z35" s="34"/>
      <c r="AA35" s="34"/>
      <c r="AB35" s="34"/>
      <c r="AC35" s="34"/>
      <c r="AD35" s="34"/>
      <c r="AE35" s="34"/>
    </row>
    <row r="36" spans="1:31" s="1" customFormat="1" ht="14.45" customHeight="1" hidden="1">
      <c r="A36" s="34"/>
      <c r="B36" s="39"/>
      <c r="C36" s="34"/>
      <c r="D36" s="34"/>
      <c r="E36" s="106" t="s">
        <v>52</v>
      </c>
      <c r="F36" s="123">
        <f>ROUND((SUM(BH81:BH103)),2)</f>
        <v>0</v>
      </c>
      <c r="G36" s="34"/>
      <c r="H36" s="34"/>
      <c r="I36" s="124">
        <v>0.15</v>
      </c>
      <c r="J36" s="123">
        <f>0</f>
        <v>0</v>
      </c>
      <c r="K36" s="34"/>
      <c r="L36" s="108"/>
      <c r="S36" s="34"/>
      <c r="T36" s="34"/>
      <c r="U36" s="34"/>
      <c r="V36" s="34"/>
      <c r="W36" s="34"/>
      <c r="X36" s="34"/>
      <c r="Y36" s="34"/>
      <c r="Z36" s="34"/>
      <c r="AA36" s="34"/>
      <c r="AB36" s="34"/>
      <c r="AC36" s="34"/>
      <c r="AD36" s="34"/>
      <c r="AE36" s="34"/>
    </row>
    <row r="37" spans="1:31" s="1" customFormat="1" ht="14.45" customHeight="1" hidden="1">
      <c r="A37" s="34"/>
      <c r="B37" s="39"/>
      <c r="C37" s="34"/>
      <c r="D37" s="34"/>
      <c r="E37" s="106" t="s">
        <v>53</v>
      </c>
      <c r="F37" s="123">
        <f>ROUND((SUM(BI81:BI103)),2)</f>
        <v>0</v>
      </c>
      <c r="G37" s="34"/>
      <c r="H37" s="34"/>
      <c r="I37" s="124">
        <v>0</v>
      </c>
      <c r="J37" s="123">
        <f>0</f>
        <v>0</v>
      </c>
      <c r="K37" s="34"/>
      <c r="L37" s="108"/>
      <c r="S37" s="34"/>
      <c r="T37" s="34"/>
      <c r="U37" s="34"/>
      <c r="V37" s="34"/>
      <c r="W37" s="34"/>
      <c r="X37" s="34"/>
      <c r="Y37" s="34"/>
      <c r="Z37" s="34"/>
      <c r="AA37" s="34"/>
      <c r="AB37" s="34"/>
      <c r="AC37" s="34"/>
      <c r="AD37" s="34"/>
      <c r="AE37" s="34"/>
    </row>
    <row r="38" spans="1:31" s="1" customFormat="1" ht="6.95" customHeight="1">
      <c r="A38" s="34"/>
      <c r="B38" s="39"/>
      <c r="C38" s="34"/>
      <c r="D38" s="34"/>
      <c r="E38" s="34"/>
      <c r="F38" s="34"/>
      <c r="G38" s="34"/>
      <c r="H38" s="34"/>
      <c r="I38" s="107"/>
      <c r="J38" s="34"/>
      <c r="K38" s="34"/>
      <c r="L38" s="108"/>
      <c r="S38" s="34"/>
      <c r="T38" s="34"/>
      <c r="U38" s="34"/>
      <c r="V38" s="34"/>
      <c r="W38" s="34"/>
      <c r="X38" s="34"/>
      <c r="Y38" s="34"/>
      <c r="Z38" s="34"/>
      <c r="AA38" s="34"/>
      <c r="AB38" s="34"/>
      <c r="AC38" s="34"/>
      <c r="AD38" s="34"/>
      <c r="AE38" s="34"/>
    </row>
    <row r="39" spans="1:31" s="1" customFormat="1" ht="25.35" customHeight="1">
      <c r="A39" s="34"/>
      <c r="B39" s="39"/>
      <c r="C39" s="125"/>
      <c r="D39" s="126" t="s">
        <v>54</v>
      </c>
      <c r="E39" s="127"/>
      <c r="F39" s="127"/>
      <c r="G39" s="128" t="s">
        <v>55</v>
      </c>
      <c r="H39" s="129" t="s">
        <v>56</v>
      </c>
      <c r="I39" s="130"/>
      <c r="J39" s="131">
        <f>SUM(J30:J37)</f>
        <v>0</v>
      </c>
      <c r="K39" s="132"/>
      <c r="L39" s="108"/>
      <c r="S39" s="34"/>
      <c r="T39" s="34"/>
      <c r="U39" s="34"/>
      <c r="V39" s="34"/>
      <c r="W39" s="34"/>
      <c r="X39" s="34"/>
      <c r="Y39" s="34"/>
      <c r="Z39" s="34"/>
      <c r="AA39" s="34"/>
      <c r="AB39" s="34"/>
      <c r="AC39" s="34"/>
      <c r="AD39" s="34"/>
      <c r="AE39" s="34"/>
    </row>
    <row r="40" spans="1:31" s="1" customFormat="1" ht="14.45" customHeight="1">
      <c r="A40" s="34"/>
      <c r="B40" s="133"/>
      <c r="C40" s="134"/>
      <c r="D40" s="134"/>
      <c r="E40" s="134"/>
      <c r="F40" s="134"/>
      <c r="G40" s="134"/>
      <c r="H40" s="134"/>
      <c r="I40" s="135"/>
      <c r="J40" s="134"/>
      <c r="K40" s="134"/>
      <c r="L40" s="108"/>
      <c r="S40" s="34"/>
      <c r="T40" s="34"/>
      <c r="U40" s="34"/>
      <c r="V40" s="34"/>
      <c r="W40" s="34"/>
      <c r="X40" s="34"/>
      <c r="Y40" s="34"/>
      <c r="Z40" s="34"/>
      <c r="AA40" s="34"/>
      <c r="AB40" s="34"/>
      <c r="AC40" s="34"/>
      <c r="AD40" s="34"/>
      <c r="AE40" s="34"/>
    </row>
    <row r="44" spans="1:31" s="1" customFormat="1" ht="6.95" customHeight="1">
      <c r="A44" s="34"/>
      <c r="B44" s="136"/>
      <c r="C44" s="137"/>
      <c r="D44" s="137"/>
      <c r="E44" s="137"/>
      <c r="F44" s="137"/>
      <c r="G44" s="137"/>
      <c r="H44" s="137"/>
      <c r="I44" s="138"/>
      <c r="J44" s="137"/>
      <c r="K44" s="137"/>
      <c r="L44" s="108"/>
      <c r="S44" s="34"/>
      <c r="T44" s="34"/>
      <c r="U44" s="34"/>
      <c r="V44" s="34"/>
      <c r="W44" s="34"/>
      <c r="X44" s="34"/>
      <c r="Y44" s="34"/>
      <c r="Z44" s="34"/>
      <c r="AA44" s="34"/>
      <c r="AB44" s="34"/>
      <c r="AC44" s="34"/>
      <c r="AD44" s="34"/>
      <c r="AE44" s="34"/>
    </row>
    <row r="45" spans="1:31" s="1" customFormat="1" ht="24.95" customHeight="1">
      <c r="A45" s="34"/>
      <c r="B45" s="35"/>
      <c r="C45" s="23" t="s">
        <v>103</v>
      </c>
      <c r="D45" s="36"/>
      <c r="E45" s="36"/>
      <c r="F45" s="36"/>
      <c r="G45" s="36"/>
      <c r="H45" s="36"/>
      <c r="I45" s="107"/>
      <c r="J45" s="36"/>
      <c r="K45" s="36"/>
      <c r="L45" s="108"/>
      <c r="S45" s="34"/>
      <c r="T45" s="34"/>
      <c r="U45" s="34"/>
      <c r="V45" s="34"/>
      <c r="W45" s="34"/>
      <c r="X45" s="34"/>
      <c r="Y45" s="34"/>
      <c r="Z45" s="34"/>
      <c r="AA45" s="34"/>
      <c r="AB45" s="34"/>
      <c r="AC45" s="34"/>
      <c r="AD45" s="34"/>
      <c r="AE45" s="34"/>
    </row>
    <row r="46" spans="1:31" s="1" customFormat="1" ht="6.95" customHeight="1">
      <c r="A46" s="34"/>
      <c r="B46" s="35"/>
      <c r="C46" s="36"/>
      <c r="D46" s="36"/>
      <c r="E46" s="36"/>
      <c r="F46" s="36"/>
      <c r="G46" s="36"/>
      <c r="H46" s="36"/>
      <c r="I46" s="107"/>
      <c r="J46" s="36"/>
      <c r="K46" s="36"/>
      <c r="L46" s="108"/>
      <c r="S46" s="34"/>
      <c r="T46" s="34"/>
      <c r="U46" s="34"/>
      <c r="V46" s="34"/>
      <c r="W46" s="34"/>
      <c r="X46" s="34"/>
      <c r="Y46" s="34"/>
      <c r="Z46" s="34"/>
      <c r="AA46" s="34"/>
      <c r="AB46" s="34"/>
      <c r="AC46" s="34"/>
      <c r="AD46" s="34"/>
      <c r="AE46" s="34"/>
    </row>
    <row r="47" spans="1:31" s="1" customFormat="1" ht="12" customHeight="1">
      <c r="A47" s="34"/>
      <c r="B47" s="35"/>
      <c r="C47" s="29" t="s">
        <v>23</v>
      </c>
      <c r="D47" s="36"/>
      <c r="E47" s="36"/>
      <c r="F47" s="36"/>
      <c r="G47" s="36"/>
      <c r="H47" s="36"/>
      <c r="I47" s="107"/>
      <c r="J47" s="36"/>
      <c r="K47" s="36"/>
      <c r="L47" s="108"/>
      <c r="S47" s="34"/>
      <c r="T47" s="34"/>
      <c r="U47" s="34"/>
      <c r="V47" s="34"/>
      <c r="W47" s="34"/>
      <c r="X47" s="34"/>
      <c r="Y47" s="34"/>
      <c r="Z47" s="34"/>
      <c r="AA47" s="34"/>
      <c r="AB47" s="34"/>
      <c r="AC47" s="34"/>
      <c r="AD47" s="34"/>
      <c r="AE47" s="34"/>
    </row>
    <row r="48" spans="1:31" s="1" customFormat="1" ht="24" customHeight="1">
      <c r="A48" s="34"/>
      <c r="B48" s="35"/>
      <c r="C48" s="36"/>
      <c r="D48" s="36"/>
      <c r="E48" s="369" t="str">
        <f>E7</f>
        <v>VÝKAZ VÝMĚR- Vytvoření infrastruktury pro Centrum e-learningu</v>
      </c>
      <c r="F48" s="370"/>
      <c r="G48" s="370"/>
      <c r="H48" s="370"/>
      <c r="I48" s="107"/>
      <c r="J48" s="36"/>
      <c r="K48" s="36"/>
      <c r="L48" s="108"/>
      <c r="S48" s="34"/>
      <c r="T48" s="34"/>
      <c r="U48" s="34"/>
      <c r="V48" s="34"/>
      <c r="W48" s="34"/>
      <c r="X48" s="34"/>
      <c r="Y48" s="34"/>
      <c r="Z48" s="34"/>
      <c r="AA48" s="34"/>
      <c r="AB48" s="34"/>
      <c r="AC48" s="34"/>
      <c r="AD48" s="34"/>
      <c r="AE48" s="34"/>
    </row>
    <row r="49" spans="1:31" s="1" customFormat="1" ht="12" customHeight="1">
      <c r="A49" s="34"/>
      <c r="B49" s="35"/>
      <c r="C49" s="29" t="s">
        <v>100</v>
      </c>
      <c r="D49" s="36"/>
      <c r="E49" s="36"/>
      <c r="F49" s="36"/>
      <c r="G49" s="36"/>
      <c r="H49" s="36"/>
      <c r="I49" s="107"/>
      <c r="J49" s="36"/>
      <c r="K49" s="36"/>
      <c r="L49" s="108"/>
      <c r="S49" s="34"/>
      <c r="T49" s="34"/>
      <c r="U49" s="34"/>
      <c r="V49" s="34"/>
      <c r="W49" s="34"/>
      <c r="X49" s="34"/>
      <c r="Y49" s="34"/>
      <c r="Z49" s="34"/>
      <c r="AA49" s="34"/>
      <c r="AB49" s="34"/>
      <c r="AC49" s="34"/>
      <c r="AD49" s="34"/>
      <c r="AE49" s="34"/>
    </row>
    <row r="50" spans="1:31" s="1" customFormat="1" ht="14.45" customHeight="1">
      <c r="A50" s="34"/>
      <c r="B50" s="35"/>
      <c r="C50" s="36"/>
      <c r="D50" s="36"/>
      <c r="E50" s="340" t="str">
        <f>E9</f>
        <v>4 - Slaboproud</v>
      </c>
      <c r="F50" s="368"/>
      <c r="G50" s="368"/>
      <c r="H50" s="368"/>
      <c r="I50" s="107"/>
      <c r="J50" s="36"/>
      <c r="K50" s="36"/>
      <c r="L50" s="108"/>
      <c r="S50" s="34"/>
      <c r="T50" s="34"/>
      <c r="U50" s="34"/>
      <c r="V50" s="34"/>
      <c r="W50" s="34"/>
      <c r="X50" s="34"/>
      <c r="Y50" s="34"/>
      <c r="Z50" s="34"/>
      <c r="AA50" s="34"/>
      <c r="AB50" s="34"/>
      <c r="AC50" s="34"/>
      <c r="AD50" s="34"/>
      <c r="AE50" s="34"/>
    </row>
    <row r="51" spans="1:31" s="1" customFormat="1" ht="6.95" customHeight="1">
      <c r="A51" s="34"/>
      <c r="B51" s="35"/>
      <c r="C51" s="36"/>
      <c r="D51" s="36"/>
      <c r="E51" s="36"/>
      <c r="F51" s="36"/>
      <c r="G51" s="36"/>
      <c r="H51" s="36"/>
      <c r="I51" s="107"/>
      <c r="J51" s="36"/>
      <c r="K51" s="36"/>
      <c r="L51" s="108"/>
      <c r="S51" s="34"/>
      <c r="T51" s="34"/>
      <c r="U51" s="34"/>
      <c r="V51" s="34"/>
      <c r="W51" s="34"/>
      <c r="X51" s="34"/>
      <c r="Y51" s="34"/>
      <c r="Z51" s="34"/>
      <c r="AA51" s="34"/>
      <c r="AB51" s="34"/>
      <c r="AC51" s="34"/>
      <c r="AD51" s="34"/>
      <c r="AE51" s="34"/>
    </row>
    <row r="52" spans="1:31" s="1" customFormat="1" ht="12" customHeight="1">
      <c r="A52" s="34"/>
      <c r="B52" s="35"/>
      <c r="C52" s="29" t="s">
        <v>28</v>
      </c>
      <c r="D52" s="36"/>
      <c r="E52" s="36"/>
      <c r="F52" s="27" t="str">
        <f>F12</f>
        <v xml:space="preserve"> </v>
      </c>
      <c r="G52" s="36"/>
      <c r="H52" s="36"/>
      <c r="I52" s="110" t="s">
        <v>30</v>
      </c>
      <c r="J52" s="59" t="str">
        <f>IF(J12="","",J12)</f>
        <v>14. 1. 2019</v>
      </c>
      <c r="K52" s="36"/>
      <c r="L52" s="108"/>
      <c r="S52" s="34"/>
      <c r="T52" s="34"/>
      <c r="U52" s="34"/>
      <c r="V52" s="34"/>
      <c r="W52" s="34"/>
      <c r="X52" s="34"/>
      <c r="Y52" s="34"/>
      <c r="Z52" s="34"/>
      <c r="AA52" s="34"/>
      <c r="AB52" s="34"/>
      <c r="AC52" s="34"/>
      <c r="AD52" s="34"/>
      <c r="AE52" s="34"/>
    </row>
    <row r="53" spans="1:31" s="1" customFormat="1" ht="6.95" customHeight="1">
      <c r="A53" s="34"/>
      <c r="B53" s="35"/>
      <c r="C53" s="36"/>
      <c r="D53" s="36"/>
      <c r="E53" s="36"/>
      <c r="F53" s="36"/>
      <c r="G53" s="36"/>
      <c r="H53" s="36"/>
      <c r="I53" s="107"/>
      <c r="J53" s="36"/>
      <c r="K53" s="36"/>
      <c r="L53" s="108"/>
      <c r="S53" s="34"/>
      <c r="T53" s="34"/>
      <c r="U53" s="34"/>
      <c r="V53" s="34"/>
      <c r="W53" s="34"/>
      <c r="X53" s="34"/>
      <c r="Y53" s="34"/>
      <c r="Z53" s="34"/>
      <c r="AA53" s="34"/>
      <c r="AB53" s="34"/>
      <c r="AC53" s="34"/>
      <c r="AD53" s="34"/>
      <c r="AE53" s="34"/>
    </row>
    <row r="54" spans="1:31" s="1" customFormat="1" ht="15.6" customHeight="1">
      <c r="A54" s="34"/>
      <c r="B54" s="35"/>
      <c r="C54" s="29" t="s">
        <v>32</v>
      </c>
      <c r="D54" s="36"/>
      <c r="E54" s="36"/>
      <c r="F54" s="27" t="str">
        <f>E15</f>
        <v>Univerzita Karlova - Ústřední knihovna</v>
      </c>
      <c r="G54" s="36"/>
      <c r="H54" s="36"/>
      <c r="I54" s="110" t="s">
        <v>38</v>
      </c>
      <c r="J54" s="32" t="str">
        <f>E21</f>
        <v>Revitali s.r.o.</v>
      </c>
      <c r="K54" s="36"/>
      <c r="L54" s="108"/>
      <c r="S54" s="34"/>
      <c r="T54" s="34"/>
      <c r="U54" s="34"/>
      <c r="V54" s="34"/>
      <c r="W54" s="34"/>
      <c r="X54" s="34"/>
      <c r="Y54" s="34"/>
      <c r="Z54" s="34"/>
      <c r="AA54" s="34"/>
      <c r="AB54" s="34"/>
      <c r="AC54" s="34"/>
      <c r="AD54" s="34"/>
      <c r="AE54" s="34"/>
    </row>
    <row r="55" spans="1:31" s="1" customFormat="1" ht="15.6" customHeight="1">
      <c r="A55" s="34"/>
      <c r="B55" s="35"/>
      <c r="C55" s="29" t="s">
        <v>36</v>
      </c>
      <c r="D55" s="36"/>
      <c r="E55" s="36"/>
      <c r="F55" s="27" t="str">
        <f>IF(E18="","",E18)</f>
        <v>Vyplň údaj</v>
      </c>
      <c r="G55" s="36"/>
      <c r="H55" s="36"/>
      <c r="I55" s="110" t="s">
        <v>41</v>
      </c>
      <c r="J55" s="32" t="str">
        <f>E24</f>
        <v xml:space="preserve"> </v>
      </c>
      <c r="K55" s="36"/>
      <c r="L55" s="108"/>
      <c r="S55" s="34"/>
      <c r="T55" s="34"/>
      <c r="U55" s="34"/>
      <c r="V55" s="34"/>
      <c r="W55" s="34"/>
      <c r="X55" s="34"/>
      <c r="Y55" s="34"/>
      <c r="Z55" s="34"/>
      <c r="AA55" s="34"/>
      <c r="AB55" s="34"/>
      <c r="AC55" s="34"/>
      <c r="AD55" s="34"/>
      <c r="AE55" s="34"/>
    </row>
    <row r="56" spans="1:31" s="1" customFormat="1" ht="10.35" customHeight="1">
      <c r="A56" s="34"/>
      <c r="B56" s="35"/>
      <c r="C56" s="36"/>
      <c r="D56" s="36"/>
      <c r="E56" s="36"/>
      <c r="F56" s="36"/>
      <c r="G56" s="36"/>
      <c r="H56" s="36"/>
      <c r="I56" s="107"/>
      <c r="J56" s="36"/>
      <c r="K56" s="36"/>
      <c r="L56" s="108"/>
      <c r="S56" s="34"/>
      <c r="T56" s="34"/>
      <c r="U56" s="34"/>
      <c r="V56" s="34"/>
      <c r="W56" s="34"/>
      <c r="X56" s="34"/>
      <c r="Y56" s="34"/>
      <c r="Z56" s="34"/>
      <c r="AA56" s="34"/>
      <c r="AB56" s="34"/>
      <c r="AC56" s="34"/>
      <c r="AD56" s="34"/>
      <c r="AE56" s="34"/>
    </row>
    <row r="57" spans="1:31" s="1" customFormat="1" ht="29.25" customHeight="1">
      <c r="A57" s="34"/>
      <c r="B57" s="35"/>
      <c r="C57" s="139" t="s">
        <v>104</v>
      </c>
      <c r="D57" s="43"/>
      <c r="E57" s="43"/>
      <c r="F57" s="43"/>
      <c r="G57" s="43"/>
      <c r="H57" s="43"/>
      <c r="I57" s="140"/>
      <c r="J57" s="141" t="s">
        <v>105</v>
      </c>
      <c r="K57" s="43"/>
      <c r="L57" s="108"/>
      <c r="S57" s="34"/>
      <c r="T57" s="34"/>
      <c r="U57" s="34"/>
      <c r="V57" s="34"/>
      <c r="W57" s="34"/>
      <c r="X57" s="34"/>
      <c r="Y57" s="34"/>
      <c r="Z57" s="34"/>
      <c r="AA57" s="34"/>
      <c r="AB57" s="34"/>
      <c r="AC57" s="34"/>
      <c r="AD57" s="34"/>
      <c r="AE57" s="34"/>
    </row>
    <row r="58" spans="1:31" s="1" customFormat="1" ht="10.35" customHeight="1">
      <c r="A58" s="34"/>
      <c r="B58" s="35"/>
      <c r="C58" s="36"/>
      <c r="D58" s="36"/>
      <c r="E58" s="36"/>
      <c r="F58" s="36"/>
      <c r="G58" s="36"/>
      <c r="H58" s="36"/>
      <c r="I58" s="107"/>
      <c r="J58" s="36"/>
      <c r="K58" s="36"/>
      <c r="L58" s="108"/>
      <c r="S58" s="34"/>
      <c r="T58" s="34"/>
      <c r="U58" s="34"/>
      <c r="V58" s="34"/>
      <c r="W58" s="34"/>
      <c r="X58" s="34"/>
      <c r="Y58" s="34"/>
      <c r="Z58" s="34"/>
      <c r="AA58" s="34"/>
      <c r="AB58" s="34"/>
      <c r="AC58" s="34"/>
      <c r="AD58" s="34"/>
      <c r="AE58" s="34"/>
    </row>
    <row r="59" spans="1:47" s="1" customFormat="1" ht="22.9" customHeight="1">
      <c r="A59" s="34"/>
      <c r="B59" s="35"/>
      <c r="C59" s="142" t="s">
        <v>76</v>
      </c>
      <c r="D59" s="36"/>
      <c r="E59" s="36"/>
      <c r="F59" s="36"/>
      <c r="G59" s="36"/>
      <c r="H59" s="36"/>
      <c r="I59" s="107"/>
      <c r="J59" s="76">
        <f>J81</f>
        <v>0</v>
      </c>
      <c r="K59" s="36"/>
      <c r="L59" s="108"/>
      <c r="S59" s="34"/>
      <c r="T59" s="34"/>
      <c r="U59" s="34"/>
      <c r="V59" s="34"/>
      <c r="W59" s="34"/>
      <c r="X59" s="34"/>
      <c r="Y59" s="34"/>
      <c r="Z59" s="34"/>
      <c r="AA59" s="34"/>
      <c r="AB59" s="34"/>
      <c r="AC59" s="34"/>
      <c r="AD59" s="34"/>
      <c r="AE59" s="34"/>
      <c r="AU59" s="17" t="s">
        <v>106</v>
      </c>
    </row>
    <row r="60" spans="2:12" s="8" customFormat="1" ht="24.95" customHeight="1">
      <c r="B60" s="143"/>
      <c r="C60" s="144"/>
      <c r="D60" s="145" t="s">
        <v>115</v>
      </c>
      <c r="E60" s="146"/>
      <c r="F60" s="146"/>
      <c r="G60" s="146"/>
      <c r="H60" s="146"/>
      <c r="I60" s="147"/>
      <c r="J60" s="148">
        <f>J82</f>
        <v>0</v>
      </c>
      <c r="K60" s="144"/>
      <c r="L60" s="149"/>
    </row>
    <row r="61" spans="2:12" s="9" customFormat="1" ht="19.9" customHeight="1">
      <c r="B61" s="150"/>
      <c r="C61" s="151"/>
      <c r="D61" s="152" t="s">
        <v>636</v>
      </c>
      <c r="E61" s="153"/>
      <c r="F61" s="153"/>
      <c r="G61" s="153"/>
      <c r="H61" s="153"/>
      <c r="I61" s="154"/>
      <c r="J61" s="155">
        <f>J83</f>
        <v>0</v>
      </c>
      <c r="K61" s="151"/>
      <c r="L61" s="156"/>
    </row>
    <row r="62" spans="1:31" s="1" customFormat="1" ht="21.75" customHeight="1">
      <c r="A62" s="34"/>
      <c r="B62" s="35"/>
      <c r="C62" s="36"/>
      <c r="D62" s="36"/>
      <c r="E62" s="36"/>
      <c r="F62" s="36"/>
      <c r="G62" s="36"/>
      <c r="H62" s="36"/>
      <c r="I62" s="107"/>
      <c r="J62" s="36"/>
      <c r="K62" s="36"/>
      <c r="L62" s="108"/>
      <c r="S62" s="34"/>
      <c r="T62" s="34"/>
      <c r="U62" s="34"/>
      <c r="V62" s="34"/>
      <c r="W62" s="34"/>
      <c r="X62" s="34"/>
      <c r="Y62" s="34"/>
      <c r="Z62" s="34"/>
      <c r="AA62" s="34"/>
      <c r="AB62" s="34"/>
      <c r="AC62" s="34"/>
      <c r="AD62" s="34"/>
      <c r="AE62" s="34"/>
    </row>
    <row r="63" spans="1:31" s="1" customFormat="1" ht="6.95" customHeight="1">
      <c r="A63" s="34"/>
      <c r="B63" s="47"/>
      <c r="C63" s="48"/>
      <c r="D63" s="48"/>
      <c r="E63" s="48"/>
      <c r="F63" s="48"/>
      <c r="G63" s="48"/>
      <c r="H63" s="48"/>
      <c r="I63" s="135"/>
      <c r="J63" s="48"/>
      <c r="K63" s="48"/>
      <c r="L63" s="108"/>
      <c r="S63" s="34"/>
      <c r="T63" s="34"/>
      <c r="U63" s="34"/>
      <c r="V63" s="34"/>
      <c r="W63" s="34"/>
      <c r="X63" s="34"/>
      <c r="Y63" s="34"/>
      <c r="Z63" s="34"/>
      <c r="AA63" s="34"/>
      <c r="AB63" s="34"/>
      <c r="AC63" s="34"/>
      <c r="AD63" s="34"/>
      <c r="AE63" s="34"/>
    </row>
    <row r="67" spans="1:31" s="1" customFormat="1" ht="6.95" customHeight="1">
      <c r="A67" s="34"/>
      <c r="B67" s="49"/>
      <c r="C67" s="50"/>
      <c r="D67" s="50"/>
      <c r="E67" s="50"/>
      <c r="F67" s="50"/>
      <c r="G67" s="50"/>
      <c r="H67" s="50"/>
      <c r="I67" s="138"/>
      <c r="J67" s="50"/>
      <c r="K67" s="50"/>
      <c r="L67" s="108"/>
      <c r="S67" s="34"/>
      <c r="T67" s="34"/>
      <c r="U67" s="34"/>
      <c r="V67" s="34"/>
      <c r="W67" s="34"/>
      <c r="X67" s="34"/>
      <c r="Y67" s="34"/>
      <c r="Z67" s="34"/>
      <c r="AA67" s="34"/>
      <c r="AB67" s="34"/>
      <c r="AC67" s="34"/>
      <c r="AD67" s="34"/>
      <c r="AE67" s="34"/>
    </row>
    <row r="68" spans="1:31" s="1" customFormat="1" ht="24.95" customHeight="1">
      <c r="A68" s="34"/>
      <c r="B68" s="35"/>
      <c r="C68" s="23" t="s">
        <v>123</v>
      </c>
      <c r="D68" s="36"/>
      <c r="E68" s="36"/>
      <c r="F68" s="36"/>
      <c r="G68" s="36"/>
      <c r="H68" s="36"/>
      <c r="I68" s="107"/>
      <c r="J68" s="36"/>
      <c r="K68" s="36"/>
      <c r="L68" s="108"/>
      <c r="S68" s="34"/>
      <c r="T68" s="34"/>
      <c r="U68" s="34"/>
      <c r="V68" s="34"/>
      <c r="W68" s="34"/>
      <c r="X68" s="34"/>
      <c r="Y68" s="34"/>
      <c r="Z68" s="34"/>
      <c r="AA68" s="34"/>
      <c r="AB68" s="34"/>
      <c r="AC68" s="34"/>
      <c r="AD68" s="34"/>
      <c r="AE68" s="34"/>
    </row>
    <row r="69" spans="1:31" s="1" customFormat="1" ht="6.95" customHeight="1">
      <c r="A69" s="34"/>
      <c r="B69" s="35"/>
      <c r="C69" s="36"/>
      <c r="D69" s="36"/>
      <c r="E69" s="36"/>
      <c r="F69" s="36"/>
      <c r="G69" s="36"/>
      <c r="H69" s="36"/>
      <c r="I69" s="107"/>
      <c r="J69" s="36"/>
      <c r="K69" s="36"/>
      <c r="L69" s="108"/>
      <c r="S69" s="34"/>
      <c r="T69" s="34"/>
      <c r="U69" s="34"/>
      <c r="V69" s="34"/>
      <c r="W69" s="34"/>
      <c r="X69" s="34"/>
      <c r="Y69" s="34"/>
      <c r="Z69" s="34"/>
      <c r="AA69" s="34"/>
      <c r="AB69" s="34"/>
      <c r="AC69" s="34"/>
      <c r="AD69" s="34"/>
      <c r="AE69" s="34"/>
    </row>
    <row r="70" spans="1:31" s="1" customFormat="1" ht="12" customHeight="1">
      <c r="A70" s="34"/>
      <c r="B70" s="35"/>
      <c r="C70" s="29" t="s">
        <v>23</v>
      </c>
      <c r="D70" s="36"/>
      <c r="E70" s="36"/>
      <c r="F70" s="36"/>
      <c r="G70" s="36"/>
      <c r="H70" s="36"/>
      <c r="I70" s="107"/>
      <c r="J70" s="36"/>
      <c r="K70" s="36"/>
      <c r="L70" s="108"/>
      <c r="S70" s="34"/>
      <c r="T70" s="34"/>
      <c r="U70" s="34"/>
      <c r="V70" s="34"/>
      <c r="W70" s="34"/>
      <c r="X70" s="34"/>
      <c r="Y70" s="34"/>
      <c r="Z70" s="34"/>
      <c r="AA70" s="34"/>
      <c r="AB70" s="34"/>
      <c r="AC70" s="34"/>
      <c r="AD70" s="34"/>
      <c r="AE70" s="34"/>
    </row>
    <row r="71" spans="1:31" s="1" customFormat="1" ht="24" customHeight="1">
      <c r="A71" s="34"/>
      <c r="B71" s="35"/>
      <c r="C71" s="36"/>
      <c r="D71" s="36"/>
      <c r="E71" s="369" t="str">
        <f>E7</f>
        <v>VÝKAZ VÝMĚR- Vytvoření infrastruktury pro Centrum e-learningu</v>
      </c>
      <c r="F71" s="370"/>
      <c r="G71" s="370"/>
      <c r="H71" s="370"/>
      <c r="I71" s="107"/>
      <c r="J71" s="36"/>
      <c r="K71" s="36"/>
      <c r="L71" s="108"/>
      <c r="S71" s="34"/>
      <c r="T71" s="34"/>
      <c r="U71" s="34"/>
      <c r="V71" s="34"/>
      <c r="W71" s="34"/>
      <c r="X71" s="34"/>
      <c r="Y71" s="34"/>
      <c r="Z71" s="34"/>
      <c r="AA71" s="34"/>
      <c r="AB71" s="34"/>
      <c r="AC71" s="34"/>
      <c r="AD71" s="34"/>
      <c r="AE71" s="34"/>
    </row>
    <row r="72" spans="1:31" s="1" customFormat="1" ht="12" customHeight="1">
      <c r="A72" s="34"/>
      <c r="B72" s="35"/>
      <c r="C72" s="29" t="s">
        <v>100</v>
      </c>
      <c r="D72" s="36"/>
      <c r="E72" s="36"/>
      <c r="F72" s="36"/>
      <c r="G72" s="36"/>
      <c r="H72" s="36"/>
      <c r="I72" s="107"/>
      <c r="J72" s="36"/>
      <c r="K72" s="36"/>
      <c r="L72" s="108"/>
      <c r="S72" s="34"/>
      <c r="T72" s="34"/>
      <c r="U72" s="34"/>
      <c r="V72" s="34"/>
      <c r="W72" s="34"/>
      <c r="X72" s="34"/>
      <c r="Y72" s="34"/>
      <c r="Z72" s="34"/>
      <c r="AA72" s="34"/>
      <c r="AB72" s="34"/>
      <c r="AC72" s="34"/>
      <c r="AD72" s="34"/>
      <c r="AE72" s="34"/>
    </row>
    <row r="73" spans="1:31" s="1" customFormat="1" ht="14.45" customHeight="1">
      <c r="A73" s="34"/>
      <c r="B73" s="35"/>
      <c r="C73" s="36"/>
      <c r="D73" s="36"/>
      <c r="E73" s="340" t="str">
        <f>E9</f>
        <v>4 - Slaboproud</v>
      </c>
      <c r="F73" s="368"/>
      <c r="G73" s="368"/>
      <c r="H73" s="368"/>
      <c r="I73" s="107"/>
      <c r="J73" s="36"/>
      <c r="K73" s="36"/>
      <c r="L73" s="108"/>
      <c r="S73" s="34"/>
      <c r="T73" s="34"/>
      <c r="U73" s="34"/>
      <c r="V73" s="34"/>
      <c r="W73" s="34"/>
      <c r="X73" s="34"/>
      <c r="Y73" s="34"/>
      <c r="Z73" s="34"/>
      <c r="AA73" s="34"/>
      <c r="AB73" s="34"/>
      <c r="AC73" s="34"/>
      <c r="AD73" s="34"/>
      <c r="AE73" s="34"/>
    </row>
    <row r="74" spans="1:31" s="1" customFormat="1" ht="6.95" customHeight="1">
      <c r="A74" s="34"/>
      <c r="B74" s="35"/>
      <c r="C74" s="36"/>
      <c r="D74" s="36"/>
      <c r="E74" s="36"/>
      <c r="F74" s="36"/>
      <c r="G74" s="36"/>
      <c r="H74" s="36"/>
      <c r="I74" s="107"/>
      <c r="J74" s="36"/>
      <c r="K74" s="36"/>
      <c r="L74" s="108"/>
      <c r="S74" s="34"/>
      <c r="T74" s="34"/>
      <c r="U74" s="34"/>
      <c r="V74" s="34"/>
      <c r="W74" s="34"/>
      <c r="X74" s="34"/>
      <c r="Y74" s="34"/>
      <c r="Z74" s="34"/>
      <c r="AA74" s="34"/>
      <c r="AB74" s="34"/>
      <c r="AC74" s="34"/>
      <c r="AD74" s="34"/>
      <c r="AE74" s="34"/>
    </row>
    <row r="75" spans="1:31" s="1" customFormat="1" ht="12" customHeight="1">
      <c r="A75" s="34"/>
      <c r="B75" s="35"/>
      <c r="C75" s="29" t="s">
        <v>28</v>
      </c>
      <c r="D75" s="36"/>
      <c r="E75" s="36"/>
      <c r="F75" s="27" t="str">
        <f>F12</f>
        <v xml:space="preserve"> </v>
      </c>
      <c r="G75" s="36"/>
      <c r="H75" s="36"/>
      <c r="I75" s="110" t="s">
        <v>30</v>
      </c>
      <c r="J75" s="59" t="str">
        <f>IF(J12="","",J12)</f>
        <v>14. 1. 2019</v>
      </c>
      <c r="K75" s="36"/>
      <c r="L75" s="108"/>
      <c r="S75" s="34"/>
      <c r="T75" s="34"/>
      <c r="U75" s="34"/>
      <c r="V75" s="34"/>
      <c r="W75" s="34"/>
      <c r="X75" s="34"/>
      <c r="Y75" s="34"/>
      <c r="Z75" s="34"/>
      <c r="AA75" s="34"/>
      <c r="AB75" s="34"/>
      <c r="AC75" s="34"/>
      <c r="AD75" s="34"/>
      <c r="AE75" s="34"/>
    </row>
    <row r="76" spans="1:31" s="1" customFormat="1" ht="6.95" customHeight="1">
      <c r="A76" s="34"/>
      <c r="B76" s="35"/>
      <c r="C76" s="36"/>
      <c r="D76" s="36"/>
      <c r="E76" s="36"/>
      <c r="F76" s="36"/>
      <c r="G76" s="36"/>
      <c r="H76" s="36"/>
      <c r="I76" s="107"/>
      <c r="J76" s="36"/>
      <c r="K76" s="36"/>
      <c r="L76" s="108"/>
      <c r="S76" s="34"/>
      <c r="T76" s="34"/>
      <c r="U76" s="34"/>
      <c r="V76" s="34"/>
      <c r="W76" s="34"/>
      <c r="X76" s="34"/>
      <c r="Y76" s="34"/>
      <c r="Z76" s="34"/>
      <c r="AA76" s="34"/>
      <c r="AB76" s="34"/>
      <c r="AC76" s="34"/>
      <c r="AD76" s="34"/>
      <c r="AE76" s="34"/>
    </row>
    <row r="77" spans="1:31" s="1" customFormat="1" ht="15.6" customHeight="1">
      <c r="A77" s="34"/>
      <c r="B77" s="35"/>
      <c r="C77" s="29" t="s">
        <v>32</v>
      </c>
      <c r="D77" s="36"/>
      <c r="E77" s="36"/>
      <c r="F77" s="27" t="str">
        <f>E15</f>
        <v>Univerzita Karlova - Ústřední knihovna</v>
      </c>
      <c r="G77" s="36"/>
      <c r="H77" s="36"/>
      <c r="I77" s="110" t="s">
        <v>38</v>
      </c>
      <c r="J77" s="32" t="str">
        <f>E21</f>
        <v>Revitali s.r.o.</v>
      </c>
      <c r="K77" s="36"/>
      <c r="L77" s="108"/>
      <c r="S77" s="34"/>
      <c r="T77" s="34"/>
      <c r="U77" s="34"/>
      <c r="V77" s="34"/>
      <c r="W77" s="34"/>
      <c r="X77" s="34"/>
      <c r="Y77" s="34"/>
      <c r="Z77" s="34"/>
      <c r="AA77" s="34"/>
      <c r="AB77" s="34"/>
      <c r="AC77" s="34"/>
      <c r="AD77" s="34"/>
      <c r="AE77" s="34"/>
    </row>
    <row r="78" spans="1:31" s="1" customFormat="1" ht="15.6" customHeight="1">
      <c r="A78" s="34"/>
      <c r="B78" s="35"/>
      <c r="C78" s="29" t="s">
        <v>36</v>
      </c>
      <c r="D78" s="36"/>
      <c r="E78" s="36"/>
      <c r="F78" s="27" t="str">
        <f>IF(E18="","",E18)</f>
        <v>Vyplň údaj</v>
      </c>
      <c r="G78" s="36"/>
      <c r="H78" s="36"/>
      <c r="I78" s="110" t="s">
        <v>41</v>
      </c>
      <c r="J78" s="32" t="str">
        <f>E24</f>
        <v xml:space="preserve"> </v>
      </c>
      <c r="K78" s="36"/>
      <c r="L78" s="108"/>
      <c r="S78" s="34"/>
      <c r="T78" s="34"/>
      <c r="U78" s="34"/>
      <c r="V78" s="34"/>
      <c r="W78" s="34"/>
      <c r="X78" s="34"/>
      <c r="Y78" s="34"/>
      <c r="Z78" s="34"/>
      <c r="AA78" s="34"/>
      <c r="AB78" s="34"/>
      <c r="AC78" s="34"/>
      <c r="AD78" s="34"/>
      <c r="AE78" s="34"/>
    </row>
    <row r="79" spans="1:31" s="1" customFormat="1" ht="10.35" customHeight="1">
      <c r="A79" s="34"/>
      <c r="B79" s="35"/>
      <c r="C79" s="36"/>
      <c r="D79" s="36"/>
      <c r="E79" s="36"/>
      <c r="F79" s="36"/>
      <c r="G79" s="36"/>
      <c r="H79" s="36"/>
      <c r="I79" s="107"/>
      <c r="J79" s="36"/>
      <c r="K79" s="36"/>
      <c r="L79" s="108"/>
      <c r="S79" s="34"/>
      <c r="T79" s="34"/>
      <c r="U79" s="34"/>
      <c r="V79" s="34"/>
      <c r="W79" s="34"/>
      <c r="X79" s="34"/>
      <c r="Y79" s="34"/>
      <c r="Z79" s="34"/>
      <c r="AA79" s="34"/>
      <c r="AB79" s="34"/>
      <c r="AC79" s="34"/>
      <c r="AD79" s="34"/>
      <c r="AE79" s="34"/>
    </row>
    <row r="80" spans="1:31" s="10" customFormat="1" ht="29.25" customHeight="1">
      <c r="A80" s="157"/>
      <c r="B80" s="158"/>
      <c r="C80" s="159" t="s">
        <v>124</v>
      </c>
      <c r="D80" s="160" t="s">
        <v>63</v>
      </c>
      <c r="E80" s="160" t="s">
        <v>59</v>
      </c>
      <c r="F80" s="160" t="s">
        <v>60</v>
      </c>
      <c r="G80" s="160" t="s">
        <v>125</v>
      </c>
      <c r="H80" s="160" t="s">
        <v>126</v>
      </c>
      <c r="I80" s="161" t="s">
        <v>127</v>
      </c>
      <c r="J80" s="160" t="s">
        <v>105</v>
      </c>
      <c r="K80" s="162" t="s">
        <v>128</v>
      </c>
      <c r="L80" s="163"/>
      <c r="M80" s="67" t="s">
        <v>26</v>
      </c>
      <c r="N80" s="68" t="s">
        <v>48</v>
      </c>
      <c r="O80" s="68" t="s">
        <v>129</v>
      </c>
      <c r="P80" s="68" t="s">
        <v>130</v>
      </c>
      <c r="Q80" s="68" t="s">
        <v>131</v>
      </c>
      <c r="R80" s="68" t="s">
        <v>132</v>
      </c>
      <c r="S80" s="68" t="s">
        <v>133</v>
      </c>
      <c r="T80" s="69" t="s">
        <v>134</v>
      </c>
      <c r="U80" s="157"/>
      <c r="V80" s="157"/>
      <c r="W80" s="157"/>
      <c r="X80" s="157"/>
      <c r="Y80" s="157"/>
      <c r="Z80" s="157"/>
      <c r="AA80" s="157"/>
      <c r="AB80" s="157"/>
      <c r="AC80" s="157"/>
      <c r="AD80" s="157"/>
      <c r="AE80" s="157"/>
    </row>
    <row r="81" spans="1:63" s="1" customFormat="1" ht="22.9" customHeight="1">
      <c r="A81" s="34"/>
      <c r="B81" s="35"/>
      <c r="C81" s="74" t="s">
        <v>135</v>
      </c>
      <c r="D81" s="36"/>
      <c r="E81" s="36"/>
      <c r="F81" s="36"/>
      <c r="G81" s="36"/>
      <c r="H81" s="36"/>
      <c r="I81" s="107"/>
      <c r="J81" s="164">
        <f>BK81</f>
        <v>0</v>
      </c>
      <c r="K81" s="36"/>
      <c r="L81" s="39"/>
      <c r="M81" s="70"/>
      <c r="N81" s="165"/>
      <c r="O81" s="71"/>
      <c r="P81" s="166">
        <f>P82</f>
        <v>0</v>
      </c>
      <c r="Q81" s="71"/>
      <c r="R81" s="166">
        <f>R82</f>
        <v>0</v>
      </c>
      <c r="S81" s="71"/>
      <c r="T81" s="167">
        <f>T82</f>
        <v>0</v>
      </c>
      <c r="U81" s="34"/>
      <c r="V81" s="34"/>
      <c r="W81" s="34"/>
      <c r="X81" s="34"/>
      <c r="Y81" s="34"/>
      <c r="Z81" s="34"/>
      <c r="AA81" s="34"/>
      <c r="AB81" s="34"/>
      <c r="AC81" s="34"/>
      <c r="AD81" s="34"/>
      <c r="AE81" s="34"/>
      <c r="AT81" s="17" t="s">
        <v>77</v>
      </c>
      <c r="AU81" s="17" t="s">
        <v>106</v>
      </c>
      <c r="BK81" s="168">
        <f>BK82</f>
        <v>0</v>
      </c>
    </row>
    <row r="82" spans="2:63" s="11" customFormat="1" ht="25.9" customHeight="1">
      <c r="B82" s="169"/>
      <c r="C82" s="170"/>
      <c r="D82" s="171" t="s">
        <v>77</v>
      </c>
      <c r="E82" s="172" t="s">
        <v>221</v>
      </c>
      <c r="F82" s="172" t="s">
        <v>222</v>
      </c>
      <c r="G82" s="170"/>
      <c r="H82" s="170"/>
      <c r="I82" s="173"/>
      <c r="J82" s="174">
        <f>BK82</f>
        <v>0</v>
      </c>
      <c r="K82" s="170"/>
      <c r="L82" s="175"/>
      <c r="M82" s="176"/>
      <c r="N82" s="177"/>
      <c r="O82" s="177"/>
      <c r="P82" s="178">
        <f>P83</f>
        <v>0</v>
      </c>
      <c r="Q82" s="177"/>
      <c r="R82" s="178">
        <f>R83</f>
        <v>0</v>
      </c>
      <c r="S82" s="177"/>
      <c r="T82" s="179">
        <f>T83</f>
        <v>0</v>
      </c>
      <c r="AR82" s="180" t="s">
        <v>87</v>
      </c>
      <c r="AT82" s="181" t="s">
        <v>77</v>
      </c>
      <c r="AU82" s="181" t="s">
        <v>78</v>
      </c>
      <c r="AY82" s="180" t="s">
        <v>138</v>
      </c>
      <c r="BK82" s="182">
        <f>BK83</f>
        <v>0</v>
      </c>
    </row>
    <row r="83" spans="2:63" s="11" customFormat="1" ht="22.9" customHeight="1">
      <c r="B83" s="169"/>
      <c r="C83" s="170"/>
      <c r="D83" s="171" t="s">
        <v>77</v>
      </c>
      <c r="E83" s="183" t="s">
        <v>637</v>
      </c>
      <c r="F83" s="183" t="s">
        <v>638</v>
      </c>
      <c r="G83" s="170"/>
      <c r="H83" s="170"/>
      <c r="I83" s="173"/>
      <c r="J83" s="184">
        <f>BK83</f>
        <v>0</v>
      </c>
      <c r="K83" s="170"/>
      <c r="L83" s="175"/>
      <c r="M83" s="176"/>
      <c r="N83" s="177"/>
      <c r="O83" s="177"/>
      <c r="P83" s="178">
        <f>SUM(P84:P103)</f>
        <v>0</v>
      </c>
      <c r="Q83" s="177"/>
      <c r="R83" s="178">
        <f>SUM(R84:R103)</f>
        <v>0</v>
      </c>
      <c r="S83" s="177"/>
      <c r="T83" s="179">
        <f>SUM(T84:T103)</f>
        <v>0</v>
      </c>
      <c r="AR83" s="180" t="s">
        <v>87</v>
      </c>
      <c r="AT83" s="181" t="s">
        <v>77</v>
      </c>
      <c r="AU83" s="181" t="s">
        <v>83</v>
      </c>
      <c r="AY83" s="180" t="s">
        <v>138</v>
      </c>
      <c r="BK83" s="182">
        <f>SUM(BK84:BK103)</f>
        <v>0</v>
      </c>
    </row>
    <row r="84" spans="1:65" s="1" customFormat="1" ht="14.45" customHeight="1">
      <c r="A84" s="34"/>
      <c r="B84" s="35"/>
      <c r="C84" s="185" t="s">
        <v>83</v>
      </c>
      <c r="D84" s="185" t="s">
        <v>143</v>
      </c>
      <c r="E84" s="186" t="s">
        <v>639</v>
      </c>
      <c r="F84" s="325" t="s">
        <v>640</v>
      </c>
      <c r="G84" s="188" t="s">
        <v>364</v>
      </c>
      <c r="H84" s="189">
        <v>1430</v>
      </c>
      <c r="I84" s="190"/>
      <c r="J84" s="191">
        <f aca="true" t="shared" si="0" ref="J84:J103">ROUND(I84*H84,2)</f>
        <v>0</v>
      </c>
      <c r="K84" s="187" t="s">
        <v>26</v>
      </c>
      <c r="L84" s="39"/>
      <c r="M84" s="192" t="s">
        <v>26</v>
      </c>
      <c r="N84" s="193" t="s">
        <v>49</v>
      </c>
      <c r="O84" s="64"/>
      <c r="P84" s="194">
        <f aca="true" t="shared" si="1" ref="P84:P103">O84*H84</f>
        <v>0</v>
      </c>
      <c r="Q84" s="194">
        <v>0</v>
      </c>
      <c r="R84" s="194">
        <f aca="true" t="shared" si="2" ref="R84:R103">Q84*H84</f>
        <v>0</v>
      </c>
      <c r="S84" s="194">
        <v>0</v>
      </c>
      <c r="T84" s="195">
        <f aca="true" t="shared" si="3" ref="T84:T103">S84*H84</f>
        <v>0</v>
      </c>
      <c r="U84" s="34"/>
      <c r="V84" s="34"/>
      <c r="W84" s="34"/>
      <c r="X84" s="34"/>
      <c r="Y84" s="34"/>
      <c r="Z84" s="34"/>
      <c r="AA84" s="34"/>
      <c r="AB84" s="34"/>
      <c r="AC84" s="34"/>
      <c r="AD84" s="34"/>
      <c r="AE84" s="34"/>
      <c r="AR84" s="196" t="s">
        <v>228</v>
      </c>
      <c r="AT84" s="196" t="s">
        <v>143</v>
      </c>
      <c r="AU84" s="196" t="s">
        <v>87</v>
      </c>
      <c r="AY84" s="17" t="s">
        <v>138</v>
      </c>
      <c r="BE84" s="197">
        <f aca="true" t="shared" si="4" ref="BE84:BE103">IF(N84="základní",J84,0)</f>
        <v>0</v>
      </c>
      <c r="BF84" s="197">
        <f aca="true" t="shared" si="5" ref="BF84:BF103">IF(N84="snížená",J84,0)</f>
        <v>0</v>
      </c>
      <c r="BG84" s="197">
        <f aca="true" t="shared" si="6" ref="BG84:BG103">IF(N84="zákl. přenesená",J84,0)</f>
        <v>0</v>
      </c>
      <c r="BH84" s="197">
        <f aca="true" t="shared" si="7" ref="BH84:BH103">IF(N84="sníž. přenesená",J84,0)</f>
        <v>0</v>
      </c>
      <c r="BI84" s="197">
        <f aca="true" t="shared" si="8" ref="BI84:BI103">IF(N84="nulová",J84,0)</f>
        <v>0</v>
      </c>
      <c r="BJ84" s="17" t="s">
        <v>83</v>
      </c>
      <c r="BK84" s="197">
        <f aca="true" t="shared" si="9" ref="BK84:BK103">ROUND(I84*H84,2)</f>
        <v>0</v>
      </c>
      <c r="BL84" s="17" t="s">
        <v>228</v>
      </c>
      <c r="BM84" s="196" t="s">
        <v>87</v>
      </c>
    </row>
    <row r="85" spans="1:65" s="1" customFormat="1" ht="51.75" customHeight="1">
      <c r="A85" s="34"/>
      <c r="B85" s="35"/>
      <c r="C85" s="185" t="s">
        <v>87</v>
      </c>
      <c r="D85" s="185" t="s">
        <v>143</v>
      </c>
      <c r="E85" s="186" t="s">
        <v>641</v>
      </c>
      <c r="F85" s="325" t="s">
        <v>642</v>
      </c>
      <c r="G85" s="188" t="s">
        <v>495</v>
      </c>
      <c r="H85" s="189">
        <v>15</v>
      </c>
      <c r="I85" s="190"/>
      <c r="J85" s="191">
        <f t="shared" si="0"/>
        <v>0</v>
      </c>
      <c r="K85" s="187" t="s">
        <v>26</v>
      </c>
      <c r="L85" s="39"/>
      <c r="M85" s="192" t="s">
        <v>26</v>
      </c>
      <c r="N85" s="193" t="s">
        <v>49</v>
      </c>
      <c r="O85" s="64"/>
      <c r="P85" s="194">
        <f t="shared" si="1"/>
        <v>0</v>
      </c>
      <c r="Q85" s="194">
        <v>0</v>
      </c>
      <c r="R85" s="194">
        <f t="shared" si="2"/>
        <v>0</v>
      </c>
      <c r="S85" s="194">
        <v>0</v>
      </c>
      <c r="T85" s="195">
        <f t="shared" si="3"/>
        <v>0</v>
      </c>
      <c r="U85" s="34"/>
      <c r="V85" s="34"/>
      <c r="W85" s="34"/>
      <c r="X85" s="34"/>
      <c r="Y85" s="34"/>
      <c r="Z85" s="34"/>
      <c r="AA85" s="34"/>
      <c r="AB85" s="34"/>
      <c r="AC85" s="34"/>
      <c r="AD85" s="34"/>
      <c r="AE85" s="34"/>
      <c r="AR85" s="196" t="s">
        <v>228</v>
      </c>
      <c r="AT85" s="196" t="s">
        <v>143</v>
      </c>
      <c r="AU85" s="196" t="s">
        <v>87</v>
      </c>
      <c r="AY85" s="17" t="s">
        <v>138</v>
      </c>
      <c r="BE85" s="197">
        <f t="shared" si="4"/>
        <v>0</v>
      </c>
      <c r="BF85" s="197">
        <f t="shared" si="5"/>
        <v>0</v>
      </c>
      <c r="BG85" s="197">
        <f t="shared" si="6"/>
        <v>0</v>
      </c>
      <c r="BH85" s="197">
        <f t="shared" si="7"/>
        <v>0</v>
      </c>
      <c r="BI85" s="197">
        <f t="shared" si="8"/>
        <v>0</v>
      </c>
      <c r="BJ85" s="17" t="s">
        <v>83</v>
      </c>
      <c r="BK85" s="197">
        <f t="shared" si="9"/>
        <v>0</v>
      </c>
      <c r="BL85" s="17" t="s">
        <v>228</v>
      </c>
      <c r="BM85" s="196" t="s">
        <v>93</v>
      </c>
    </row>
    <row r="86" spans="1:65" s="1" customFormat="1" ht="51" customHeight="1">
      <c r="A86" s="34"/>
      <c r="B86" s="35"/>
      <c r="C86" s="185" t="s">
        <v>90</v>
      </c>
      <c r="D86" s="185" t="s">
        <v>143</v>
      </c>
      <c r="E86" s="186" t="s">
        <v>643</v>
      </c>
      <c r="F86" s="325" t="s">
        <v>644</v>
      </c>
      <c r="G86" s="188" t="s">
        <v>495</v>
      </c>
      <c r="H86" s="189">
        <v>0</v>
      </c>
      <c r="I86" s="190"/>
      <c r="J86" s="191">
        <f t="shared" si="0"/>
        <v>0</v>
      </c>
      <c r="K86" s="187" t="s">
        <v>26</v>
      </c>
      <c r="L86" s="39"/>
      <c r="M86" s="192" t="s">
        <v>26</v>
      </c>
      <c r="N86" s="193" t="s">
        <v>49</v>
      </c>
      <c r="O86" s="64"/>
      <c r="P86" s="194">
        <f t="shared" si="1"/>
        <v>0</v>
      </c>
      <c r="Q86" s="194">
        <v>0</v>
      </c>
      <c r="R86" s="194">
        <f t="shared" si="2"/>
        <v>0</v>
      </c>
      <c r="S86" s="194">
        <v>0</v>
      </c>
      <c r="T86" s="195">
        <f t="shared" si="3"/>
        <v>0</v>
      </c>
      <c r="U86" s="34"/>
      <c r="V86" s="34"/>
      <c r="W86" s="34"/>
      <c r="X86" s="34"/>
      <c r="Y86" s="34"/>
      <c r="Z86" s="34"/>
      <c r="AA86" s="34"/>
      <c r="AB86" s="34"/>
      <c r="AC86" s="34"/>
      <c r="AD86" s="34"/>
      <c r="AE86" s="34"/>
      <c r="AR86" s="196" t="s">
        <v>228</v>
      </c>
      <c r="AT86" s="196" t="s">
        <v>143</v>
      </c>
      <c r="AU86" s="196" t="s">
        <v>87</v>
      </c>
      <c r="AY86" s="17" t="s">
        <v>138</v>
      </c>
      <c r="BE86" s="197">
        <f t="shared" si="4"/>
        <v>0</v>
      </c>
      <c r="BF86" s="197">
        <f t="shared" si="5"/>
        <v>0</v>
      </c>
      <c r="BG86" s="197">
        <f t="shared" si="6"/>
        <v>0</v>
      </c>
      <c r="BH86" s="197">
        <f t="shared" si="7"/>
        <v>0</v>
      </c>
      <c r="BI86" s="197">
        <f t="shared" si="8"/>
        <v>0</v>
      </c>
      <c r="BJ86" s="17" t="s">
        <v>83</v>
      </c>
      <c r="BK86" s="197">
        <f t="shared" si="9"/>
        <v>0</v>
      </c>
      <c r="BL86" s="17" t="s">
        <v>228</v>
      </c>
      <c r="BM86" s="196" t="s">
        <v>139</v>
      </c>
    </row>
    <row r="87" spans="1:65" s="1" customFormat="1" ht="21.6" customHeight="1">
      <c r="A87" s="34"/>
      <c r="B87" s="35"/>
      <c r="C87" s="185" t="s">
        <v>93</v>
      </c>
      <c r="D87" s="185" t="s">
        <v>143</v>
      </c>
      <c r="E87" s="186" t="s">
        <v>645</v>
      </c>
      <c r="F87" s="325" t="s">
        <v>646</v>
      </c>
      <c r="G87" s="188" t="s">
        <v>495</v>
      </c>
      <c r="H87" s="189">
        <v>0</v>
      </c>
      <c r="I87" s="190"/>
      <c r="J87" s="191">
        <f t="shared" si="0"/>
        <v>0</v>
      </c>
      <c r="K87" s="187" t="s">
        <v>26</v>
      </c>
      <c r="L87" s="39"/>
      <c r="M87" s="192" t="s">
        <v>26</v>
      </c>
      <c r="N87" s="193" t="s">
        <v>49</v>
      </c>
      <c r="O87" s="64"/>
      <c r="P87" s="194">
        <f t="shared" si="1"/>
        <v>0</v>
      </c>
      <c r="Q87" s="194">
        <v>0</v>
      </c>
      <c r="R87" s="194">
        <f t="shared" si="2"/>
        <v>0</v>
      </c>
      <c r="S87" s="194">
        <v>0</v>
      </c>
      <c r="T87" s="195">
        <f t="shared" si="3"/>
        <v>0</v>
      </c>
      <c r="U87" s="34"/>
      <c r="V87" s="34"/>
      <c r="W87" s="34"/>
      <c r="X87" s="34"/>
      <c r="Y87" s="34"/>
      <c r="Z87" s="34"/>
      <c r="AA87" s="34"/>
      <c r="AB87" s="34"/>
      <c r="AC87" s="34"/>
      <c r="AD87" s="34"/>
      <c r="AE87" s="34"/>
      <c r="AR87" s="196" t="s">
        <v>228</v>
      </c>
      <c r="AT87" s="196" t="s">
        <v>143</v>
      </c>
      <c r="AU87" s="196" t="s">
        <v>87</v>
      </c>
      <c r="AY87" s="17" t="s">
        <v>138</v>
      </c>
      <c r="BE87" s="197">
        <f t="shared" si="4"/>
        <v>0</v>
      </c>
      <c r="BF87" s="197">
        <f t="shared" si="5"/>
        <v>0</v>
      </c>
      <c r="BG87" s="197">
        <f t="shared" si="6"/>
        <v>0</v>
      </c>
      <c r="BH87" s="197">
        <f t="shared" si="7"/>
        <v>0</v>
      </c>
      <c r="BI87" s="197">
        <f t="shared" si="8"/>
        <v>0</v>
      </c>
      <c r="BJ87" s="17" t="s">
        <v>83</v>
      </c>
      <c r="BK87" s="197">
        <f t="shared" si="9"/>
        <v>0</v>
      </c>
      <c r="BL87" s="17" t="s">
        <v>228</v>
      </c>
      <c r="BM87" s="196" t="s">
        <v>193</v>
      </c>
    </row>
    <row r="88" spans="1:65" s="1" customFormat="1" ht="60" customHeight="1">
      <c r="A88" s="34"/>
      <c r="B88" s="35"/>
      <c r="C88" s="185" t="s">
        <v>173</v>
      </c>
      <c r="D88" s="185" t="s">
        <v>143</v>
      </c>
      <c r="E88" s="186" t="s">
        <v>647</v>
      </c>
      <c r="F88" s="325" t="s">
        <v>873</v>
      </c>
      <c r="G88" s="188" t="s">
        <v>495</v>
      </c>
      <c r="H88" s="189">
        <v>2</v>
      </c>
      <c r="I88" s="190"/>
      <c r="J88" s="191">
        <f t="shared" si="0"/>
        <v>0</v>
      </c>
      <c r="K88" s="187" t="s">
        <v>26</v>
      </c>
      <c r="L88" s="39"/>
      <c r="M88" s="192" t="s">
        <v>26</v>
      </c>
      <c r="N88" s="193" t="s">
        <v>49</v>
      </c>
      <c r="O88" s="64"/>
      <c r="P88" s="194">
        <f t="shared" si="1"/>
        <v>0</v>
      </c>
      <c r="Q88" s="194">
        <v>0</v>
      </c>
      <c r="R88" s="194">
        <f t="shared" si="2"/>
        <v>0</v>
      </c>
      <c r="S88" s="194">
        <v>0</v>
      </c>
      <c r="T88" s="195">
        <f t="shared" si="3"/>
        <v>0</v>
      </c>
      <c r="U88" s="34"/>
      <c r="V88" s="34"/>
      <c r="W88" s="34"/>
      <c r="X88" s="34"/>
      <c r="Y88" s="34"/>
      <c r="Z88" s="34"/>
      <c r="AA88" s="34"/>
      <c r="AB88" s="34"/>
      <c r="AC88" s="34"/>
      <c r="AD88" s="34"/>
      <c r="AE88" s="34"/>
      <c r="AR88" s="196" t="s">
        <v>228</v>
      </c>
      <c r="AT88" s="196" t="s">
        <v>143</v>
      </c>
      <c r="AU88" s="196" t="s">
        <v>87</v>
      </c>
      <c r="AY88" s="17" t="s">
        <v>138</v>
      </c>
      <c r="BE88" s="197">
        <f t="shared" si="4"/>
        <v>0</v>
      </c>
      <c r="BF88" s="197">
        <f t="shared" si="5"/>
        <v>0</v>
      </c>
      <c r="BG88" s="197">
        <f t="shared" si="6"/>
        <v>0</v>
      </c>
      <c r="BH88" s="197">
        <f t="shared" si="7"/>
        <v>0</v>
      </c>
      <c r="BI88" s="197">
        <f t="shared" si="8"/>
        <v>0</v>
      </c>
      <c r="BJ88" s="17" t="s">
        <v>83</v>
      </c>
      <c r="BK88" s="197">
        <f t="shared" si="9"/>
        <v>0</v>
      </c>
      <c r="BL88" s="17" t="s">
        <v>228</v>
      </c>
      <c r="BM88" s="196" t="s">
        <v>203</v>
      </c>
    </row>
    <row r="89" spans="1:65" s="1" customFormat="1" ht="30" customHeight="1">
      <c r="A89" s="34"/>
      <c r="B89" s="35"/>
      <c r="C89" s="185" t="s">
        <v>139</v>
      </c>
      <c r="D89" s="185" t="s">
        <v>143</v>
      </c>
      <c r="E89" s="186" t="s">
        <v>648</v>
      </c>
      <c r="F89" s="325" t="s">
        <v>870</v>
      </c>
      <c r="G89" s="188" t="s">
        <v>495</v>
      </c>
      <c r="H89" s="189">
        <v>1</v>
      </c>
      <c r="I89" s="190"/>
      <c r="J89" s="191">
        <f t="shared" si="0"/>
        <v>0</v>
      </c>
      <c r="K89" s="187" t="s">
        <v>26</v>
      </c>
      <c r="L89" s="39"/>
      <c r="M89" s="192" t="s">
        <v>26</v>
      </c>
      <c r="N89" s="193" t="s">
        <v>49</v>
      </c>
      <c r="O89" s="64"/>
      <c r="P89" s="194">
        <f t="shared" si="1"/>
        <v>0</v>
      </c>
      <c r="Q89" s="194">
        <v>0</v>
      </c>
      <c r="R89" s="194">
        <f t="shared" si="2"/>
        <v>0</v>
      </c>
      <c r="S89" s="194">
        <v>0</v>
      </c>
      <c r="T89" s="195">
        <f t="shared" si="3"/>
        <v>0</v>
      </c>
      <c r="U89" s="34"/>
      <c r="V89" s="34"/>
      <c r="W89" s="34"/>
      <c r="X89" s="34"/>
      <c r="Y89" s="34"/>
      <c r="Z89" s="34"/>
      <c r="AA89" s="34"/>
      <c r="AB89" s="34"/>
      <c r="AC89" s="34"/>
      <c r="AD89" s="34"/>
      <c r="AE89" s="34"/>
      <c r="AR89" s="196" t="s">
        <v>228</v>
      </c>
      <c r="AT89" s="196" t="s">
        <v>143</v>
      </c>
      <c r="AU89" s="196" t="s">
        <v>87</v>
      </c>
      <c r="AY89" s="17" t="s">
        <v>138</v>
      </c>
      <c r="BE89" s="197">
        <f t="shared" si="4"/>
        <v>0</v>
      </c>
      <c r="BF89" s="197">
        <f t="shared" si="5"/>
        <v>0</v>
      </c>
      <c r="BG89" s="197">
        <f t="shared" si="6"/>
        <v>0</v>
      </c>
      <c r="BH89" s="197">
        <f t="shared" si="7"/>
        <v>0</v>
      </c>
      <c r="BI89" s="197">
        <f t="shared" si="8"/>
        <v>0</v>
      </c>
      <c r="BJ89" s="17" t="s">
        <v>83</v>
      </c>
      <c r="BK89" s="197">
        <f t="shared" si="9"/>
        <v>0</v>
      </c>
      <c r="BL89" s="17" t="s">
        <v>228</v>
      </c>
      <c r="BM89" s="196" t="s">
        <v>211</v>
      </c>
    </row>
    <row r="90" spans="1:65" s="1" customFormat="1" ht="44.25" customHeight="1">
      <c r="A90" s="34"/>
      <c r="B90" s="35"/>
      <c r="C90" s="185" t="s">
        <v>186</v>
      </c>
      <c r="D90" s="185" t="s">
        <v>143</v>
      </c>
      <c r="E90" s="186" t="s">
        <v>649</v>
      </c>
      <c r="F90" s="325" t="s">
        <v>650</v>
      </c>
      <c r="G90" s="188" t="s">
        <v>495</v>
      </c>
      <c r="H90" s="189">
        <v>1</v>
      </c>
      <c r="I90" s="190"/>
      <c r="J90" s="191">
        <f t="shared" si="0"/>
        <v>0</v>
      </c>
      <c r="K90" s="187" t="s">
        <v>26</v>
      </c>
      <c r="L90" s="39"/>
      <c r="M90" s="192" t="s">
        <v>26</v>
      </c>
      <c r="N90" s="193" t="s">
        <v>49</v>
      </c>
      <c r="O90" s="64"/>
      <c r="P90" s="194">
        <f t="shared" si="1"/>
        <v>0</v>
      </c>
      <c r="Q90" s="194">
        <v>0</v>
      </c>
      <c r="R90" s="194">
        <f t="shared" si="2"/>
        <v>0</v>
      </c>
      <c r="S90" s="194">
        <v>0</v>
      </c>
      <c r="T90" s="195">
        <f t="shared" si="3"/>
        <v>0</v>
      </c>
      <c r="U90" s="34"/>
      <c r="V90" s="34"/>
      <c r="W90" s="34"/>
      <c r="X90" s="34"/>
      <c r="Y90" s="34"/>
      <c r="Z90" s="34"/>
      <c r="AA90" s="34"/>
      <c r="AB90" s="34"/>
      <c r="AC90" s="34"/>
      <c r="AD90" s="34"/>
      <c r="AE90" s="34"/>
      <c r="AR90" s="196" t="s">
        <v>228</v>
      </c>
      <c r="AT90" s="196" t="s">
        <v>143</v>
      </c>
      <c r="AU90" s="196" t="s">
        <v>87</v>
      </c>
      <c r="AY90" s="17" t="s">
        <v>138</v>
      </c>
      <c r="BE90" s="197">
        <f t="shared" si="4"/>
        <v>0</v>
      </c>
      <c r="BF90" s="197">
        <f t="shared" si="5"/>
        <v>0</v>
      </c>
      <c r="BG90" s="197">
        <f t="shared" si="6"/>
        <v>0</v>
      </c>
      <c r="BH90" s="197">
        <f t="shared" si="7"/>
        <v>0</v>
      </c>
      <c r="BI90" s="197">
        <f t="shared" si="8"/>
        <v>0</v>
      </c>
      <c r="BJ90" s="17" t="s">
        <v>83</v>
      </c>
      <c r="BK90" s="197">
        <f t="shared" si="9"/>
        <v>0</v>
      </c>
      <c r="BL90" s="17" t="s">
        <v>228</v>
      </c>
      <c r="BM90" s="196" t="s">
        <v>225</v>
      </c>
    </row>
    <row r="91" spans="1:65" s="1" customFormat="1" ht="24">
      <c r="A91" s="34"/>
      <c r="B91" s="35"/>
      <c r="C91" s="185" t="s">
        <v>193</v>
      </c>
      <c r="D91" s="185" t="s">
        <v>143</v>
      </c>
      <c r="E91" s="186" t="s">
        <v>651</v>
      </c>
      <c r="F91" s="325" t="s">
        <v>871</v>
      </c>
      <c r="G91" s="188" t="s">
        <v>495</v>
      </c>
      <c r="H91" s="189">
        <v>1</v>
      </c>
      <c r="I91" s="190"/>
      <c r="J91" s="191">
        <f t="shared" si="0"/>
        <v>0</v>
      </c>
      <c r="K91" s="187" t="s">
        <v>26</v>
      </c>
      <c r="L91" s="39"/>
      <c r="M91" s="192" t="s">
        <v>26</v>
      </c>
      <c r="N91" s="193" t="s">
        <v>49</v>
      </c>
      <c r="O91" s="64"/>
      <c r="P91" s="194">
        <f t="shared" si="1"/>
        <v>0</v>
      </c>
      <c r="Q91" s="194">
        <v>0</v>
      </c>
      <c r="R91" s="194">
        <f t="shared" si="2"/>
        <v>0</v>
      </c>
      <c r="S91" s="194">
        <v>0</v>
      </c>
      <c r="T91" s="195">
        <f t="shared" si="3"/>
        <v>0</v>
      </c>
      <c r="U91" s="34"/>
      <c r="V91" s="34"/>
      <c r="W91" s="34"/>
      <c r="X91" s="34"/>
      <c r="Y91" s="34"/>
      <c r="Z91" s="34"/>
      <c r="AA91" s="34"/>
      <c r="AB91" s="34"/>
      <c r="AC91" s="34"/>
      <c r="AD91" s="34"/>
      <c r="AE91" s="34"/>
      <c r="AR91" s="196" t="s">
        <v>228</v>
      </c>
      <c r="AT91" s="196" t="s">
        <v>143</v>
      </c>
      <c r="AU91" s="196" t="s">
        <v>87</v>
      </c>
      <c r="AY91" s="17" t="s">
        <v>138</v>
      </c>
      <c r="BE91" s="197">
        <f t="shared" si="4"/>
        <v>0</v>
      </c>
      <c r="BF91" s="197">
        <f t="shared" si="5"/>
        <v>0</v>
      </c>
      <c r="BG91" s="197">
        <f t="shared" si="6"/>
        <v>0</v>
      </c>
      <c r="BH91" s="197">
        <f t="shared" si="7"/>
        <v>0</v>
      </c>
      <c r="BI91" s="197">
        <f t="shared" si="8"/>
        <v>0</v>
      </c>
      <c r="BJ91" s="17" t="s">
        <v>83</v>
      </c>
      <c r="BK91" s="197">
        <f t="shared" si="9"/>
        <v>0</v>
      </c>
      <c r="BL91" s="17" t="s">
        <v>228</v>
      </c>
      <c r="BM91" s="196" t="s">
        <v>228</v>
      </c>
    </row>
    <row r="92" spans="1:65" s="1" customFormat="1" ht="42.75" customHeight="1">
      <c r="A92" s="34"/>
      <c r="B92" s="35"/>
      <c r="C92" s="185" t="s">
        <v>177</v>
      </c>
      <c r="D92" s="185" t="s">
        <v>143</v>
      </c>
      <c r="E92" s="186" t="s">
        <v>652</v>
      </c>
      <c r="F92" s="325" t="s">
        <v>872</v>
      </c>
      <c r="G92" s="188" t="s">
        <v>495</v>
      </c>
      <c r="H92" s="189">
        <v>30</v>
      </c>
      <c r="I92" s="190"/>
      <c r="J92" s="191">
        <f t="shared" si="0"/>
        <v>0</v>
      </c>
      <c r="K92" s="187" t="s">
        <v>26</v>
      </c>
      <c r="L92" s="39"/>
      <c r="M92" s="192" t="s">
        <v>26</v>
      </c>
      <c r="N92" s="193" t="s">
        <v>49</v>
      </c>
      <c r="O92" s="64"/>
      <c r="P92" s="194">
        <f t="shared" si="1"/>
        <v>0</v>
      </c>
      <c r="Q92" s="194">
        <v>0</v>
      </c>
      <c r="R92" s="194">
        <f t="shared" si="2"/>
        <v>0</v>
      </c>
      <c r="S92" s="194">
        <v>0</v>
      </c>
      <c r="T92" s="195">
        <f t="shared" si="3"/>
        <v>0</v>
      </c>
      <c r="U92" s="34"/>
      <c r="V92" s="34"/>
      <c r="W92" s="34"/>
      <c r="X92" s="34"/>
      <c r="Y92" s="34"/>
      <c r="Z92" s="34"/>
      <c r="AA92" s="34"/>
      <c r="AB92" s="34"/>
      <c r="AC92" s="34"/>
      <c r="AD92" s="34"/>
      <c r="AE92" s="34"/>
      <c r="AR92" s="196" t="s">
        <v>228</v>
      </c>
      <c r="AT92" s="196" t="s">
        <v>143</v>
      </c>
      <c r="AU92" s="196" t="s">
        <v>87</v>
      </c>
      <c r="AY92" s="17" t="s">
        <v>138</v>
      </c>
      <c r="BE92" s="197">
        <f t="shared" si="4"/>
        <v>0</v>
      </c>
      <c r="BF92" s="197">
        <f t="shared" si="5"/>
        <v>0</v>
      </c>
      <c r="BG92" s="197">
        <f t="shared" si="6"/>
        <v>0</v>
      </c>
      <c r="BH92" s="197">
        <f t="shared" si="7"/>
        <v>0</v>
      </c>
      <c r="BI92" s="197">
        <f t="shared" si="8"/>
        <v>0</v>
      </c>
      <c r="BJ92" s="17" t="s">
        <v>83</v>
      </c>
      <c r="BK92" s="197">
        <f t="shared" si="9"/>
        <v>0</v>
      </c>
      <c r="BL92" s="17" t="s">
        <v>228</v>
      </c>
      <c r="BM92" s="196" t="s">
        <v>248</v>
      </c>
    </row>
    <row r="93" spans="1:65" s="1" customFormat="1" ht="32.45" customHeight="1">
      <c r="A93" s="34"/>
      <c r="B93" s="35"/>
      <c r="C93" s="185" t="s">
        <v>203</v>
      </c>
      <c r="D93" s="185" t="s">
        <v>143</v>
      </c>
      <c r="E93" s="186" t="s">
        <v>653</v>
      </c>
      <c r="F93" s="325" t="s">
        <v>654</v>
      </c>
      <c r="G93" s="188" t="s">
        <v>495</v>
      </c>
      <c r="H93" s="189">
        <v>30</v>
      </c>
      <c r="I93" s="190"/>
      <c r="J93" s="191">
        <f t="shared" si="0"/>
        <v>0</v>
      </c>
      <c r="K93" s="187" t="s">
        <v>26</v>
      </c>
      <c r="L93" s="39"/>
      <c r="M93" s="192" t="s">
        <v>26</v>
      </c>
      <c r="N93" s="193" t="s">
        <v>49</v>
      </c>
      <c r="O93" s="64"/>
      <c r="P93" s="194">
        <f t="shared" si="1"/>
        <v>0</v>
      </c>
      <c r="Q93" s="194">
        <v>0</v>
      </c>
      <c r="R93" s="194">
        <f t="shared" si="2"/>
        <v>0</v>
      </c>
      <c r="S93" s="194">
        <v>0</v>
      </c>
      <c r="T93" s="195">
        <f t="shared" si="3"/>
        <v>0</v>
      </c>
      <c r="U93" s="34"/>
      <c r="V93" s="34"/>
      <c r="W93" s="34"/>
      <c r="X93" s="34"/>
      <c r="Y93" s="34"/>
      <c r="Z93" s="34"/>
      <c r="AA93" s="34"/>
      <c r="AB93" s="34"/>
      <c r="AC93" s="34"/>
      <c r="AD93" s="34"/>
      <c r="AE93" s="34"/>
      <c r="AR93" s="196" t="s">
        <v>228</v>
      </c>
      <c r="AT93" s="196" t="s">
        <v>143</v>
      </c>
      <c r="AU93" s="196" t="s">
        <v>87</v>
      </c>
      <c r="AY93" s="17" t="s">
        <v>138</v>
      </c>
      <c r="BE93" s="197">
        <f t="shared" si="4"/>
        <v>0</v>
      </c>
      <c r="BF93" s="197">
        <f t="shared" si="5"/>
        <v>0</v>
      </c>
      <c r="BG93" s="197">
        <f t="shared" si="6"/>
        <v>0</v>
      </c>
      <c r="BH93" s="197">
        <f t="shared" si="7"/>
        <v>0</v>
      </c>
      <c r="BI93" s="197">
        <f t="shared" si="8"/>
        <v>0</v>
      </c>
      <c r="BJ93" s="17" t="s">
        <v>83</v>
      </c>
      <c r="BK93" s="197">
        <f t="shared" si="9"/>
        <v>0</v>
      </c>
      <c r="BL93" s="17" t="s">
        <v>228</v>
      </c>
      <c r="BM93" s="196" t="s">
        <v>262</v>
      </c>
    </row>
    <row r="94" spans="1:65" s="1" customFormat="1" ht="43.15" customHeight="1">
      <c r="A94" s="34"/>
      <c r="B94" s="35"/>
      <c r="C94" s="185" t="s">
        <v>21</v>
      </c>
      <c r="D94" s="185" t="s">
        <v>143</v>
      </c>
      <c r="E94" s="186" t="s">
        <v>655</v>
      </c>
      <c r="F94" s="325" t="s">
        <v>656</v>
      </c>
      <c r="G94" s="188" t="s">
        <v>495</v>
      </c>
      <c r="H94" s="189">
        <v>0</v>
      </c>
      <c r="I94" s="190"/>
      <c r="J94" s="191">
        <f t="shared" si="0"/>
        <v>0</v>
      </c>
      <c r="K94" s="187" t="s">
        <v>26</v>
      </c>
      <c r="L94" s="39"/>
      <c r="M94" s="192" t="s">
        <v>26</v>
      </c>
      <c r="N94" s="193" t="s">
        <v>49</v>
      </c>
      <c r="O94" s="64"/>
      <c r="P94" s="194">
        <f t="shared" si="1"/>
        <v>0</v>
      </c>
      <c r="Q94" s="194">
        <v>0</v>
      </c>
      <c r="R94" s="194">
        <f t="shared" si="2"/>
        <v>0</v>
      </c>
      <c r="S94" s="194">
        <v>0</v>
      </c>
      <c r="T94" s="195">
        <f t="shared" si="3"/>
        <v>0</v>
      </c>
      <c r="U94" s="34"/>
      <c r="V94" s="34"/>
      <c r="W94" s="34"/>
      <c r="X94" s="34"/>
      <c r="Y94" s="34"/>
      <c r="Z94" s="34"/>
      <c r="AA94" s="34"/>
      <c r="AB94" s="34"/>
      <c r="AC94" s="34"/>
      <c r="AD94" s="34"/>
      <c r="AE94" s="34"/>
      <c r="AR94" s="196" t="s">
        <v>228</v>
      </c>
      <c r="AT94" s="196" t="s">
        <v>143</v>
      </c>
      <c r="AU94" s="196" t="s">
        <v>87</v>
      </c>
      <c r="AY94" s="17" t="s">
        <v>138</v>
      </c>
      <c r="BE94" s="197">
        <f t="shared" si="4"/>
        <v>0</v>
      </c>
      <c r="BF94" s="197">
        <f t="shared" si="5"/>
        <v>0</v>
      </c>
      <c r="BG94" s="197">
        <f t="shared" si="6"/>
        <v>0</v>
      </c>
      <c r="BH94" s="197">
        <f t="shared" si="7"/>
        <v>0</v>
      </c>
      <c r="BI94" s="197">
        <f t="shared" si="8"/>
        <v>0</v>
      </c>
      <c r="BJ94" s="17" t="s">
        <v>83</v>
      </c>
      <c r="BK94" s="197">
        <f t="shared" si="9"/>
        <v>0</v>
      </c>
      <c r="BL94" s="17" t="s">
        <v>228</v>
      </c>
      <c r="BM94" s="196" t="s">
        <v>269</v>
      </c>
    </row>
    <row r="95" spans="1:65" s="1" customFormat="1" ht="21.6" customHeight="1">
      <c r="A95" s="34"/>
      <c r="B95" s="35"/>
      <c r="C95" s="185" t="s">
        <v>211</v>
      </c>
      <c r="D95" s="185" t="s">
        <v>143</v>
      </c>
      <c r="E95" s="186" t="s">
        <v>657</v>
      </c>
      <c r="F95" s="325" t="s">
        <v>658</v>
      </c>
      <c r="G95" s="188" t="s">
        <v>189</v>
      </c>
      <c r="H95" s="189">
        <v>30</v>
      </c>
      <c r="I95" s="190"/>
      <c r="J95" s="191">
        <f t="shared" si="0"/>
        <v>0</v>
      </c>
      <c r="K95" s="187" t="s">
        <v>26</v>
      </c>
      <c r="L95" s="39"/>
      <c r="M95" s="192" t="s">
        <v>26</v>
      </c>
      <c r="N95" s="193" t="s">
        <v>49</v>
      </c>
      <c r="O95" s="64"/>
      <c r="P95" s="194">
        <f t="shared" si="1"/>
        <v>0</v>
      </c>
      <c r="Q95" s="194">
        <v>0</v>
      </c>
      <c r="R95" s="194">
        <f t="shared" si="2"/>
        <v>0</v>
      </c>
      <c r="S95" s="194">
        <v>0</v>
      </c>
      <c r="T95" s="195">
        <f t="shared" si="3"/>
        <v>0</v>
      </c>
      <c r="U95" s="34"/>
      <c r="V95" s="34"/>
      <c r="W95" s="34"/>
      <c r="X95" s="34"/>
      <c r="Y95" s="34"/>
      <c r="Z95" s="34"/>
      <c r="AA95" s="34"/>
      <c r="AB95" s="34"/>
      <c r="AC95" s="34"/>
      <c r="AD95" s="34"/>
      <c r="AE95" s="34"/>
      <c r="AR95" s="196" t="s">
        <v>228</v>
      </c>
      <c r="AT95" s="196" t="s">
        <v>143</v>
      </c>
      <c r="AU95" s="196" t="s">
        <v>87</v>
      </c>
      <c r="AY95" s="17" t="s">
        <v>138</v>
      </c>
      <c r="BE95" s="197">
        <f t="shared" si="4"/>
        <v>0</v>
      </c>
      <c r="BF95" s="197">
        <f t="shared" si="5"/>
        <v>0</v>
      </c>
      <c r="BG95" s="197">
        <f t="shared" si="6"/>
        <v>0</v>
      </c>
      <c r="BH95" s="197">
        <f t="shared" si="7"/>
        <v>0</v>
      </c>
      <c r="BI95" s="197">
        <f t="shared" si="8"/>
        <v>0</v>
      </c>
      <c r="BJ95" s="17" t="s">
        <v>83</v>
      </c>
      <c r="BK95" s="197">
        <f t="shared" si="9"/>
        <v>0</v>
      </c>
      <c r="BL95" s="17" t="s">
        <v>228</v>
      </c>
      <c r="BM95" s="196" t="s">
        <v>277</v>
      </c>
    </row>
    <row r="96" spans="1:65" s="1" customFormat="1" ht="21.6" customHeight="1">
      <c r="A96" s="34"/>
      <c r="B96" s="35"/>
      <c r="C96" s="185" t="s">
        <v>217</v>
      </c>
      <c r="D96" s="185" t="s">
        <v>143</v>
      </c>
      <c r="E96" s="186" t="s">
        <v>659</v>
      </c>
      <c r="F96" s="325" t="s">
        <v>660</v>
      </c>
      <c r="G96" s="188" t="s">
        <v>189</v>
      </c>
      <c r="H96" s="189">
        <v>1</v>
      </c>
      <c r="I96" s="190"/>
      <c r="J96" s="191">
        <f t="shared" si="0"/>
        <v>0</v>
      </c>
      <c r="K96" s="187" t="s">
        <v>26</v>
      </c>
      <c r="L96" s="39"/>
      <c r="M96" s="192" t="s">
        <v>26</v>
      </c>
      <c r="N96" s="193" t="s">
        <v>49</v>
      </c>
      <c r="O96" s="64"/>
      <c r="P96" s="194">
        <f t="shared" si="1"/>
        <v>0</v>
      </c>
      <c r="Q96" s="194">
        <v>0</v>
      </c>
      <c r="R96" s="194">
        <f t="shared" si="2"/>
        <v>0</v>
      </c>
      <c r="S96" s="194">
        <v>0</v>
      </c>
      <c r="T96" s="195">
        <f t="shared" si="3"/>
        <v>0</v>
      </c>
      <c r="U96" s="34"/>
      <c r="V96" s="34"/>
      <c r="W96" s="34"/>
      <c r="X96" s="34"/>
      <c r="Y96" s="34"/>
      <c r="Z96" s="34"/>
      <c r="AA96" s="34"/>
      <c r="AB96" s="34"/>
      <c r="AC96" s="34"/>
      <c r="AD96" s="34"/>
      <c r="AE96" s="34"/>
      <c r="AR96" s="196" t="s">
        <v>228</v>
      </c>
      <c r="AT96" s="196" t="s">
        <v>143</v>
      </c>
      <c r="AU96" s="196" t="s">
        <v>87</v>
      </c>
      <c r="AY96" s="17" t="s">
        <v>138</v>
      </c>
      <c r="BE96" s="197">
        <f t="shared" si="4"/>
        <v>0</v>
      </c>
      <c r="BF96" s="197">
        <f t="shared" si="5"/>
        <v>0</v>
      </c>
      <c r="BG96" s="197">
        <f t="shared" si="6"/>
        <v>0</v>
      </c>
      <c r="BH96" s="197">
        <f t="shared" si="7"/>
        <v>0</v>
      </c>
      <c r="BI96" s="197">
        <f t="shared" si="8"/>
        <v>0</v>
      </c>
      <c r="BJ96" s="17" t="s">
        <v>83</v>
      </c>
      <c r="BK96" s="197">
        <f t="shared" si="9"/>
        <v>0</v>
      </c>
      <c r="BL96" s="17" t="s">
        <v>228</v>
      </c>
      <c r="BM96" s="196" t="s">
        <v>285</v>
      </c>
    </row>
    <row r="97" spans="1:65" s="1" customFormat="1" ht="14.45" customHeight="1">
      <c r="A97" s="34"/>
      <c r="B97" s="35"/>
      <c r="C97" s="185" t="s">
        <v>225</v>
      </c>
      <c r="D97" s="185" t="s">
        <v>143</v>
      </c>
      <c r="E97" s="186" t="s">
        <v>661</v>
      </c>
      <c r="F97" s="325" t="s">
        <v>611</v>
      </c>
      <c r="G97" s="188" t="s">
        <v>189</v>
      </c>
      <c r="H97" s="189">
        <v>1</v>
      </c>
      <c r="I97" s="190"/>
      <c r="J97" s="191">
        <f t="shared" si="0"/>
        <v>0</v>
      </c>
      <c r="K97" s="187" t="s">
        <v>26</v>
      </c>
      <c r="L97" s="39"/>
      <c r="M97" s="192" t="s">
        <v>26</v>
      </c>
      <c r="N97" s="193" t="s">
        <v>49</v>
      </c>
      <c r="O97" s="64"/>
      <c r="P97" s="194">
        <f t="shared" si="1"/>
        <v>0</v>
      </c>
      <c r="Q97" s="194">
        <v>0</v>
      </c>
      <c r="R97" s="194">
        <f t="shared" si="2"/>
        <v>0</v>
      </c>
      <c r="S97" s="194">
        <v>0</v>
      </c>
      <c r="T97" s="195">
        <f t="shared" si="3"/>
        <v>0</v>
      </c>
      <c r="U97" s="34"/>
      <c r="V97" s="34"/>
      <c r="W97" s="34"/>
      <c r="X97" s="34"/>
      <c r="Y97" s="34"/>
      <c r="Z97" s="34"/>
      <c r="AA97" s="34"/>
      <c r="AB97" s="34"/>
      <c r="AC97" s="34"/>
      <c r="AD97" s="34"/>
      <c r="AE97" s="34"/>
      <c r="AR97" s="196" t="s">
        <v>228</v>
      </c>
      <c r="AT97" s="196" t="s">
        <v>143</v>
      </c>
      <c r="AU97" s="196" t="s">
        <v>87</v>
      </c>
      <c r="AY97" s="17" t="s">
        <v>138</v>
      </c>
      <c r="BE97" s="197">
        <f t="shared" si="4"/>
        <v>0</v>
      </c>
      <c r="BF97" s="197">
        <f t="shared" si="5"/>
        <v>0</v>
      </c>
      <c r="BG97" s="197">
        <f t="shared" si="6"/>
        <v>0</v>
      </c>
      <c r="BH97" s="197">
        <f t="shared" si="7"/>
        <v>0</v>
      </c>
      <c r="BI97" s="197">
        <f t="shared" si="8"/>
        <v>0</v>
      </c>
      <c r="BJ97" s="17" t="s">
        <v>83</v>
      </c>
      <c r="BK97" s="197">
        <f t="shared" si="9"/>
        <v>0</v>
      </c>
      <c r="BL97" s="17" t="s">
        <v>228</v>
      </c>
      <c r="BM97" s="196" t="s">
        <v>293</v>
      </c>
    </row>
    <row r="98" spans="1:65" s="1" customFormat="1" ht="14.45" customHeight="1">
      <c r="A98" s="34"/>
      <c r="B98" s="35"/>
      <c r="C98" s="185" t="s">
        <v>15</v>
      </c>
      <c r="D98" s="185" t="s">
        <v>143</v>
      </c>
      <c r="E98" s="186" t="s">
        <v>662</v>
      </c>
      <c r="F98" s="325" t="s">
        <v>620</v>
      </c>
      <c r="G98" s="188" t="s">
        <v>189</v>
      </c>
      <c r="H98" s="189">
        <v>1</v>
      </c>
      <c r="I98" s="190"/>
      <c r="J98" s="191">
        <f t="shared" si="0"/>
        <v>0</v>
      </c>
      <c r="K98" s="187" t="s">
        <v>26</v>
      </c>
      <c r="L98" s="39"/>
      <c r="M98" s="192" t="s">
        <v>26</v>
      </c>
      <c r="N98" s="193" t="s">
        <v>49</v>
      </c>
      <c r="O98" s="64"/>
      <c r="P98" s="194">
        <f t="shared" si="1"/>
        <v>0</v>
      </c>
      <c r="Q98" s="194">
        <v>0</v>
      </c>
      <c r="R98" s="194">
        <f t="shared" si="2"/>
        <v>0</v>
      </c>
      <c r="S98" s="194">
        <v>0</v>
      </c>
      <c r="T98" s="195">
        <f t="shared" si="3"/>
        <v>0</v>
      </c>
      <c r="U98" s="34"/>
      <c r="V98" s="34"/>
      <c r="W98" s="34"/>
      <c r="X98" s="34"/>
      <c r="Y98" s="34"/>
      <c r="Z98" s="34"/>
      <c r="AA98" s="34"/>
      <c r="AB98" s="34"/>
      <c r="AC98" s="34"/>
      <c r="AD98" s="34"/>
      <c r="AE98" s="34"/>
      <c r="AR98" s="196" t="s">
        <v>228</v>
      </c>
      <c r="AT98" s="196" t="s">
        <v>143</v>
      </c>
      <c r="AU98" s="196" t="s">
        <v>87</v>
      </c>
      <c r="AY98" s="17" t="s">
        <v>138</v>
      </c>
      <c r="BE98" s="197">
        <f t="shared" si="4"/>
        <v>0</v>
      </c>
      <c r="BF98" s="197">
        <f t="shared" si="5"/>
        <v>0</v>
      </c>
      <c r="BG98" s="197">
        <f t="shared" si="6"/>
        <v>0</v>
      </c>
      <c r="BH98" s="197">
        <f t="shared" si="7"/>
        <v>0</v>
      </c>
      <c r="BI98" s="197">
        <f t="shared" si="8"/>
        <v>0</v>
      </c>
      <c r="BJ98" s="17" t="s">
        <v>83</v>
      </c>
      <c r="BK98" s="197">
        <f t="shared" si="9"/>
        <v>0</v>
      </c>
      <c r="BL98" s="17" t="s">
        <v>228</v>
      </c>
      <c r="BM98" s="196" t="s">
        <v>304</v>
      </c>
    </row>
    <row r="99" spans="1:65" s="1" customFormat="1" ht="14.45" customHeight="1">
      <c r="A99" s="34"/>
      <c r="B99" s="35"/>
      <c r="C99" s="185" t="s">
        <v>228</v>
      </c>
      <c r="D99" s="185" t="s">
        <v>143</v>
      </c>
      <c r="E99" s="186" t="s">
        <v>663</v>
      </c>
      <c r="F99" s="325" t="s">
        <v>623</v>
      </c>
      <c r="G99" s="188" t="s">
        <v>189</v>
      </c>
      <c r="H99" s="189">
        <v>1</v>
      </c>
      <c r="I99" s="190"/>
      <c r="J99" s="191">
        <f t="shared" si="0"/>
        <v>0</v>
      </c>
      <c r="K99" s="187" t="s">
        <v>26</v>
      </c>
      <c r="L99" s="39"/>
      <c r="M99" s="192" t="s">
        <v>26</v>
      </c>
      <c r="N99" s="193" t="s">
        <v>49</v>
      </c>
      <c r="O99" s="64"/>
      <c r="P99" s="194">
        <f t="shared" si="1"/>
        <v>0</v>
      </c>
      <c r="Q99" s="194">
        <v>0</v>
      </c>
      <c r="R99" s="194">
        <f t="shared" si="2"/>
        <v>0</v>
      </c>
      <c r="S99" s="194">
        <v>0</v>
      </c>
      <c r="T99" s="195">
        <f t="shared" si="3"/>
        <v>0</v>
      </c>
      <c r="U99" s="34"/>
      <c r="V99" s="34"/>
      <c r="W99" s="34"/>
      <c r="X99" s="34"/>
      <c r="Y99" s="34"/>
      <c r="Z99" s="34"/>
      <c r="AA99" s="34"/>
      <c r="AB99" s="34"/>
      <c r="AC99" s="34"/>
      <c r="AD99" s="34"/>
      <c r="AE99" s="34"/>
      <c r="AR99" s="196" t="s">
        <v>228</v>
      </c>
      <c r="AT99" s="196" t="s">
        <v>143</v>
      </c>
      <c r="AU99" s="196" t="s">
        <v>87</v>
      </c>
      <c r="AY99" s="17" t="s">
        <v>138</v>
      </c>
      <c r="BE99" s="197">
        <f t="shared" si="4"/>
        <v>0</v>
      </c>
      <c r="BF99" s="197">
        <f t="shared" si="5"/>
        <v>0</v>
      </c>
      <c r="BG99" s="197">
        <f t="shared" si="6"/>
        <v>0</v>
      </c>
      <c r="BH99" s="197">
        <f t="shared" si="7"/>
        <v>0</v>
      </c>
      <c r="BI99" s="197">
        <f t="shared" si="8"/>
        <v>0</v>
      </c>
      <c r="BJ99" s="17" t="s">
        <v>83</v>
      </c>
      <c r="BK99" s="197">
        <f t="shared" si="9"/>
        <v>0</v>
      </c>
      <c r="BL99" s="17" t="s">
        <v>228</v>
      </c>
      <c r="BM99" s="196" t="s">
        <v>312</v>
      </c>
    </row>
    <row r="100" spans="1:65" s="1" customFormat="1" ht="14.45" customHeight="1">
      <c r="A100" s="34"/>
      <c r="B100" s="35"/>
      <c r="C100" s="185" t="s">
        <v>243</v>
      </c>
      <c r="D100" s="185" t="s">
        <v>143</v>
      </c>
      <c r="E100" s="186" t="s">
        <v>664</v>
      </c>
      <c r="F100" s="325" t="s">
        <v>630</v>
      </c>
      <c r="G100" s="188" t="s">
        <v>189</v>
      </c>
      <c r="H100" s="189">
        <v>1</v>
      </c>
      <c r="I100" s="190"/>
      <c r="J100" s="191">
        <f t="shared" si="0"/>
        <v>0</v>
      </c>
      <c r="K100" s="187" t="s">
        <v>26</v>
      </c>
      <c r="L100" s="39"/>
      <c r="M100" s="192" t="s">
        <v>26</v>
      </c>
      <c r="N100" s="193" t="s">
        <v>49</v>
      </c>
      <c r="O100" s="64"/>
      <c r="P100" s="194">
        <f t="shared" si="1"/>
        <v>0</v>
      </c>
      <c r="Q100" s="194">
        <v>0</v>
      </c>
      <c r="R100" s="194">
        <f t="shared" si="2"/>
        <v>0</v>
      </c>
      <c r="S100" s="194">
        <v>0</v>
      </c>
      <c r="T100" s="195">
        <f t="shared" si="3"/>
        <v>0</v>
      </c>
      <c r="U100" s="34"/>
      <c r="V100" s="34"/>
      <c r="W100" s="34"/>
      <c r="X100" s="34"/>
      <c r="Y100" s="34"/>
      <c r="Z100" s="34"/>
      <c r="AA100" s="34"/>
      <c r="AB100" s="34"/>
      <c r="AC100" s="34"/>
      <c r="AD100" s="34"/>
      <c r="AE100" s="34"/>
      <c r="AR100" s="196" t="s">
        <v>228</v>
      </c>
      <c r="AT100" s="196" t="s">
        <v>143</v>
      </c>
      <c r="AU100" s="196" t="s">
        <v>87</v>
      </c>
      <c r="AY100" s="17" t="s">
        <v>138</v>
      </c>
      <c r="BE100" s="197">
        <f t="shared" si="4"/>
        <v>0</v>
      </c>
      <c r="BF100" s="197">
        <f t="shared" si="5"/>
        <v>0</v>
      </c>
      <c r="BG100" s="197">
        <f t="shared" si="6"/>
        <v>0</v>
      </c>
      <c r="BH100" s="197">
        <f t="shared" si="7"/>
        <v>0</v>
      </c>
      <c r="BI100" s="197">
        <f t="shared" si="8"/>
        <v>0</v>
      </c>
      <c r="BJ100" s="17" t="s">
        <v>83</v>
      </c>
      <c r="BK100" s="197">
        <f t="shared" si="9"/>
        <v>0</v>
      </c>
      <c r="BL100" s="17" t="s">
        <v>228</v>
      </c>
      <c r="BM100" s="196" t="s">
        <v>324</v>
      </c>
    </row>
    <row r="101" spans="1:65" s="1" customFormat="1" ht="32.45" customHeight="1">
      <c r="A101" s="34"/>
      <c r="B101" s="35"/>
      <c r="C101" s="185" t="s">
        <v>248</v>
      </c>
      <c r="D101" s="185" t="s">
        <v>143</v>
      </c>
      <c r="E101" s="186" t="s">
        <v>665</v>
      </c>
      <c r="F101" s="325" t="s">
        <v>666</v>
      </c>
      <c r="G101" s="188" t="s">
        <v>189</v>
      </c>
      <c r="H101" s="189">
        <v>1</v>
      </c>
      <c r="I101" s="190"/>
      <c r="J101" s="191">
        <f t="shared" si="0"/>
        <v>0</v>
      </c>
      <c r="K101" s="187" t="s">
        <v>26</v>
      </c>
      <c r="L101" s="39"/>
      <c r="M101" s="192" t="s">
        <v>26</v>
      </c>
      <c r="N101" s="193" t="s">
        <v>49</v>
      </c>
      <c r="O101" s="64"/>
      <c r="P101" s="194">
        <f t="shared" si="1"/>
        <v>0</v>
      </c>
      <c r="Q101" s="194">
        <v>0</v>
      </c>
      <c r="R101" s="194">
        <f t="shared" si="2"/>
        <v>0</v>
      </c>
      <c r="S101" s="194">
        <v>0</v>
      </c>
      <c r="T101" s="195">
        <f t="shared" si="3"/>
        <v>0</v>
      </c>
      <c r="U101" s="34"/>
      <c r="V101" s="34"/>
      <c r="W101" s="34"/>
      <c r="X101" s="34"/>
      <c r="Y101" s="34"/>
      <c r="Z101" s="34"/>
      <c r="AA101" s="34"/>
      <c r="AB101" s="34"/>
      <c r="AC101" s="34"/>
      <c r="AD101" s="34"/>
      <c r="AE101" s="34"/>
      <c r="AR101" s="196" t="s">
        <v>228</v>
      </c>
      <c r="AT101" s="196" t="s">
        <v>143</v>
      </c>
      <c r="AU101" s="196" t="s">
        <v>87</v>
      </c>
      <c r="AY101" s="17" t="s">
        <v>138</v>
      </c>
      <c r="BE101" s="197">
        <f t="shared" si="4"/>
        <v>0</v>
      </c>
      <c r="BF101" s="197">
        <f t="shared" si="5"/>
        <v>0</v>
      </c>
      <c r="BG101" s="197">
        <f t="shared" si="6"/>
        <v>0</v>
      </c>
      <c r="BH101" s="197">
        <f t="shared" si="7"/>
        <v>0</v>
      </c>
      <c r="BI101" s="197">
        <f t="shared" si="8"/>
        <v>0</v>
      </c>
      <c r="BJ101" s="17" t="s">
        <v>83</v>
      </c>
      <c r="BK101" s="197">
        <f t="shared" si="9"/>
        <v>0</v>
      </c>
      <c r="BL101" s="17" t="s">
        <v>228</v>
      </c>
      <c r="BM101" s="196" t="s">
        <v>334</v>
      </c>
    </row>
    <row r="102" spans="1:65" s="1" customFormat="1" ht="14.45" customHeight="1">
      <c r="A102" s="34"/>
      <c r="B102" s="35"/>
      <c r="C102" s="185" t="s">
        <v>255</v>
      </c>
      <c r="D102" s="185" t="s">
        <v>143</v>
      </c>
      <c r="E102" s="186" t="s">
        <v>667</v>
      </c>
      <c r="F102" s="325" t="s">
        <v>617</v>
      </c>
      <c r="G102" s="188" t="s">
        <v>189</v>
      </c>
      <c r="H102" s="189">
        <v>1</v>
      </c>
      <c r="I102" s="190"/>
      <c r="J102" s="191">
        <f t="shared" si="0"/>
        <v>0</v>
      </c>
      <c r="K102" s="187" t="s">
        <v>26</v>
      </c>
      <c r="L102" s="39"/>
      <c r="M102" s="192" t="s">
        <v>26</v>
      </c>
      <c r="N102" s="193" t="s">
        <v>49</v>
      </c>
      <c r="O102" s="64"/>
      <c r="P102" s="194">
        <f t="shared" si="1"/>
        <v>0</v>
      </c>
      <c r="Q102" s="194">
        <v>0</v>
      </c>
      <c r="R102" s="194">
        <f t="shared" si="2"/>
        <v>0</v>
      </c>
      <c r="S102" s="194">
        <v>0</v>
      </c>
      <c r="T102" s="195">
        <f t="shared" si="3"/>
        <v>0</v>
      </c>
      <c r="U102" s="34"/>
      <c r="V102" s="34"/>
      <c r="W102" s="34"/>
      <c r="X102" s="34"/>
      <c r="Y102" s="34"/>
      <c r="Z102" s="34"/>
      <c r="AA102" s="34"/>
      <c r="AB102" s="34"/>
      <c r="AC102" s="34"/>
      <c r="AD102" s="34"/>
      <c r="AE102" s="34"/>
      <c r="AR102" s="196" t="s">
        <v>228</v>
      </c>
      <c r="AT102" s="196" t="s">
        <v>143</v>
      </c>
      <c r="AU102" s="196" t="s">
        <v>87</v>
      </c>
      <c r="AY102" s="17" t="s">
        <v>138</v>
      </c>
      <c r="BE102" s="197">
        <f t="shared" si="4"/>
        <v>0</v>
      </c>
      <c r="BF102" s="197">
        <f t="shared" si="5"/>
        <v>0</v>
      </c>
      <c r="BG102" s="197">
        <f t="shared" si="6"/>
        <v>0</v>
      </c>
      <c r="BH102" s="197">
        <f t="shared" si="7"/>
        <v>0</v>
      </c>
      <c r="BI102" s="197">
        <f t="shared" si="8"/>
        <v>0</v>
      </c>
      <c r="BJ102" s="17" t="s">
        <v>83</v>
      </c>
      <c r="BK102" s="197">
        <f t="shared" si="9"/>
        <v>0</v>
      </c>
      <c r="BL102" s="17" t="s">
        <v>228</v>
      </c>
      <c r="BM102" s="196" t="s">
        <v>342</v>
      </c>
    </row>
    <row r="103" spans="1:65" s="1" customFormat="1" ht="14.45" customHeight="1">
      <c r="A103" s="34"/>
      <c r="B103" s="35"/>
      <c r="C103" s="185" t="s">
        <v>262</v>
      </c>
      <c r="D103" s="185" t="s">
        <v>143</v>
      </c>
      <c r="E103" s="186" t="s">
        <v>668</v>
      </c>
      <c r="F103" s="325" t="s">
        <v>669</v>
      </c>
      <c r="G103" s="188" t="s">
        <v>189</v>
      </c>
      <c r="H103" s="189">
        <v>1</v>
      </c>
      <c r="I103" s="190"/>
      <c r="J103" s="191">
        <f t="shared" si="0"/>
        <v>0</v>
      </c>
      <c r="K103" s="187" t="s">
        <v>26</v>
      </c>
      <c r="L103" s="39"/>
      <c r="M103" s="242" t="s">
        <v>26</v>
      </c>
      <c r="N103" s="243" t="s">
        <v>49</v>
      </c>
      <c r="O103" s="244"/>
      <c r="P103" s="245">
        <f t="shared" si="1"/>
        <v>0</v>
      </c>
      <c r="Q103" s="245">
        <v>0</v>
      </c>
      <c r="R103" s="245">
        <f t="shared" si="2"/>
        <v>0</v>
      </c>
      <c r="S103" s="245">
        <v>0</v>
      </c>
      <c r="T103" s="246">
        <f t="shared" si="3"/>
        <v>0</v>
      </c>
      <c r="U103" s="34"/>
      <c r="V103" s="34"/>
      <c r="W103" s="34"/>
      <c r="X103" s="34"/>
      <c r="Y103" s="34"/>
      <c r="Z103" s="34"/>
      <c r="AA103" s="34"/>
      <c r="AB103" s="34"/>
      <c r="AC103" s="34"/>
      <c r="AD103" s="34"/>
      <c r="AE103" s="34"/>
      <c r="AR103" s="196" t="s">
        <v>228</v>
      </c>
      <c r="AT103" s="196" t="s">
        <v>143</v>
      </c>
      <c r="AU103" s="196" t="s">
        <v>87</v>
      </c>
      <c r="AY103" s="17" t="s">
        <v>138</v>
      </c>
      <c r="BE103" s="197">
        <f t="shared" si="4"/>
        <v>0</v>
      </c>
      <c r="BF103" s="197">
        <f t="shared" si="5"/>
        <v>0</v>
      </c>
      <c r="BG103" s="197">
        <f t="shared" si="6"/>
        <v>0</v>
      </c>
      <c r="BH103" s="197">
        <f t="shared" si="7"/>
        <v>0</v>
      </c>
      <c r="BI103" s="197">
        <f t="shared" si="8"/>
        <v>0</v>
      </c>
      <c r="BJ103" s="17" t="s">
        <v>83</v>
      </c>
      <c r="BK103" s="197">
        <f t="shared" si="9"/>
        <v>0</v>
      </c>
      <c r="BL103" s="17" t="s">
        <v>228</v>
      </c>
      <c r="BM103" s="196" t="s">
        <v>352</v>
      </c>
    </row>
    <row r="104" spans="1:31" s="1" customFormat="1" ht="6.95" customHeight="1">
      <c r="A104" s="34"/>
      <c r="B104" s="47"/>
      <c r="C104" s="48"/>
      <c r="D104" s="48"/>
      <c r="E104" s="48"/>
      <c r="F104" s="48"/>
      <c r="G104" s="48"/>
      <c r="H104" s="48"/>
      <c r="I104" s="135"/>
      <c r="J104" s="48"/>
      <c r="K104" s="48"/>
      <c r="L104" s="39"/>
      <c r="M104" s="34"/>
      <c r="O104" s="34"/>
      <c r="P104" s="34"/>
      <c r="Q104" s="34"/>
      <c r="R104" s="34"/>
      <c r="S104" s="34"/>
      <c r="T104" s="34"/>
      <c r="U104" s="34"/>
      <c r="V104" s="34"/>
      <c r="W104" s="34"/>
      <c r="X104" s="34"/>
      <c r="Y104" s="34"/>
      <c r="Z104" s="34"/>
      <c r="AA104" s="34"/>
      <c r="AB104" s="34"/>
      <c r="AC104" s="34"/>
      <c r="AD104" s="34"/>
      <c r="AE104" s="34"/>
    </row>
  </sheetData>
  <sheetProtection formatColumns="0" formatRows="0" autoFilter="0"/>
  <autoFilter ref="C80:K10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43.421875" style="0" customWidth="1"/>
    <col min="7" max="7" width="6.00390625" style="0" customWidth="1"/>
    <col min="8" max="8" width="9.8515625" style="0" customWidth="1"/>
    <col min="9" max="9" width="17.28125" style="100"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44"/>
      <c r="M2" s="344"/>
      <c r="N2" s="344"/>
      <c r="O2" s="344"/>
      <c r="P2" s="344"/>
      <c r="Q2" s="344"/>
      <c r="R2" s="344"/>
      <c r="S2" s="344"/>
      <c r="T2" s="344"/>
      <c r="U2" s="344"/>
      <c r="V2" s="344"/>
      <c r="AT2" s="17" t="s">
        <v>98</v>
      </c>
    </row>
    <row r="3" spans="2:46" ht="6.95" customHeight="1">
      <c r="B3" s="101"/>
      <c r="C3" s="102"/>
      <c r="D3" s="102"/>
      <c r="E3" s="102"/>
      <c r="F3" s="102"/>
      <c r="G3" s="102"/>
      <c r="H3" s="102"/>
      <c r="I3" s="103"/>
      <c r="J3" s="102"/>
      <c r="K3" s="102"/>
      <c r="L3" s="20"/>
      <c r="AT3" s="17" t="s">
        <v>87</v>
      </c>
    </row>
    <row r="4" spans="2:46" ht="24.95" customHeight="1">
      <c r="B4" s="20"/>
      <c r="D4" s="104" t="s">
        <v>99</v>
      </c>
      <c r="L4" s="20"/>
      <c r="M4" s="105" t="s">
        <v>17</v>
      </c>
      <c r="AT4" s="17" t="s">
        <v>11</v>
      </c>
    </row>
    <row r="5" spans="2:12" ht="6.95" customHeight="1">
      <c r="B5" s="20"/>
      <c r="L5" s="20"/>
    </row>
    <row r="6" spans="2:12" ht="12" customHeight="1">
      <c r="B6" s="20"/>
      <c r="D6" s="106" t="s">
        <v>23</v>
      </c>
      <c r="L6" s="20"/>
    </row>
    <row r="7" spans="2:12" ht="24" customHeight="1">
      <c r="B7" s="20"/>
      <c r="E7" s="371" t="str">
        <f>'Rekapitulace stavby'!K6</f>
        <v>VÝKAZ VÝMĚR- Vytvoření infrastruktury pro Centrum e-learningu</v>
      </c>
      <c r="F7" s="372"/>
      <c r="G7" s="372"/>
      <c r="H7" s="372"/>
      <c r="L7" s="20"/>
    </row>
    <row r="8" spans="1:31" s="1" customFormat="1" ht="12" customHeight="1">
      <c r="A8" s="34"/>
      <c r="B8" s="39"/>
      <c r="C8" s="34"/>
      <c r="D8" s="106" t="s">
        <v>100</v>
      </c>
      <c r="E8" s="34"/>
      <c r="F8" s="34"/>
      <c r="G8" s="34"/>
      <c r="H8" s="34"/>
      <c r="I8" s="107"/>
      <c r="J8" s="34"/>
      <c r="K8" s="34"/>
      <c r="L8" s="108"/>
      <c r="S8" s="34"/>
      <c r="T8" s="34"/>
      <c r="U8" s="34"/>
      <c r="V8" s="34"/>
      <c r="W8" s="34"/>
      <c r="X8" s="34"/>
      <c r="Y8" s="34"/>
      <c r="Z8" s="34"/>
      <c r="AA8" s="34"/>
      <c r="AB8" s="34"/>
      <c r="AC8" s="34"/>
      <c r="AD8" s="34"/>
      <c r="AE8" s="34"/>
    </row>
    <row r="9" spans="1:31" s="1" customFormat="1" ht="14.45" customHeight="1">
      <c r="A9" s="34"/>
      <c r="B9" s="39"/>
      <c r="C9" s="34"/>
      <c r="D9" s="34"/>
      <c r="E9" s="373" t="s">
        <v>670</v>
      </c>
      <c r="F9" s="374"/>
      <c r="G9" s="374"/>
      <c r="H9" s="374"/>
      <c r="I9" s="107"/>
      <c r="J9" s="34"/>
      <c r="K9" s="34"/>
      <c r="L9" s="108"/>
      <c r="S9" s="34"/>
      <c r="T9" s="34"/>
      <c r="U9" s="34"/>
      <c r="V9" s="34"/>
      <c r="W9" s="34"/>
      <c r="X9" s="34"/>
      <c r="Y9" s="34"/>
      <c r="Z9" s="34"/>
      <c r="AA9" s="34"/>
      <c r="AB9" s="34"/>
      <c r="AC9" s="34"/>
      <c r="AD9" s="34"/>
      <c r="AE9" s="34"/>
    </row>
    <row r="10" spans="1:31" s="1" customFormat="1" ht="12">
      <c r="A10" s="34"/>
      <c r="B10" s="39"/>
      <c r="C10" s="34"/>
      <c r="D10" s="34"/>
      <c r="E10" s="34"/>
      <c r="F10" s="34"/>
      <c r="G10" s="34"/>
      <c r="H10" s="34"/>
      <c r="I10" s="107"/>
      <c r="J10" s="34"/>
      <c r="K10" s="34"/>
      <c r="L10" s="108"/>
      <c r="S10" s="34"/>
      <c r="T10" s="34"/>
      <c r="U10" s="34"/>
      <c r="V10" s="34"/>
      <c r="W10" s="34"/>
      <c r="X10" s="34"/>
      <c r="Y10" s="34"/>
      <c r="Z10" s="34"/>
      <c r="AA10" s="34"/>
      <c r="AB10" s="34"/>
      <c r="AC10" s="34"/>
      <c r="AD10" s="34"/>
      <c r="AE10" s="34"/>
    </row>
    <row r="11" spans="1:31" s="1" customFormat="1" ht="12" customHeight="1">
      <c r="A11" s="34"/>
      <c r="B11" s="39"/>
      <c r="C11" s="34"/>
      <c r="D11" s="106" t="s">
        <v>25</v>
      </c>
      <c r="E11" s="34"/>
      <c r="F11" s="109" t="s">
        <v>26</v>
      </c>
      <c r="G11" s="34"/>
      <c r="H11" s="34"/>
      <c r="I11" s="110" t="s">
        <v>27</v>
      </c>
      <c r="J11" s="109" t="s">
        <v>26</v>
      </c>
      <c r="K11" s="34"/>
      <c r="L11" s="108"/>
      <c r="S11" s="34"/>
      <c r="T11" s="34"/>
      <c r="U11" s="34"/>
      <c r="V11" s="34"/>
      <c r="W11" s="34"/>
      <c r="X11" s="34"/>
      <c r="Y11" s="34"/>
      <c r="Z11" s="34"/>
      <c r="AA11" s="34"/>
      <c r="AB11" s="34"/>
      <c r="AC11" s="34"/>
      <c r="AD11" s="34"/>
      <c r="AE11" s="34"/>
    </row>
    <row r="12" spans="1:31" s="1" customFormat="1" ht="12" customHeight="1">
      <c r="A12" s="34"/>
      <c r="B12" s="39"/>
      <c r="C12" s="34"/>
      <c r="D12" s="106" t="s">
        <v>28</v>
      </c>
      <c r="E12" s="34"/>
      <c r="F12" s="109" t="s">
        <v>29</v>
      </c>
      <c r="G12" s="34"/>
      <c r="H12" s="34"/>
      <c r="I12" s="110" t="s">
        <v>30</v>
      </c>
      <c r="J12" s="111" t="str">
        <f>'Rekapitulace stavby'!AN8</f>
        <v>14. 1. 2019</v>
      </c>
      <c r="K12" s="34"/>
      <c r="L12" s="108"/>
      <c r="S12" s="34"/>
      <c r="T12" s="34"/>
      <c r="U12" s="34"/>
      <c r="V12" s="34"/>
      <c r="W12" s="34"/>
      <c r="X12" s="34"/>
      <c r="Y12" s="34"/>
      <c r="Z12" s="34"/>
      <c r="AA12" s="34"/>
      <c r="AB12" s="34"/>
      <c r="AC12" s="34"/>
      <c r="AD12" s="34"/>
      <c r="AE12" s="34"/>
    </row>
    <row r="13" spans="1:31" s="1" customFormat="1" ht="10.9" customHeight="1">
      <c r="A13" s="34"/>
      <c r="B13" s="39"/>
      <c r="C13" s="34"/>
      <c r="D13" s="34"/>
      <c r="E13" s="34"/>
      <c r="F13" s="34"/>
      <c r="G13" s="34"/>
      <c r="H13" s="34"/>
      <c r="I13" s="107"/>
      <c r="J13" s="34"/>
      <c r="K13" s="34"/>
      <c r="L13" s="108"/>
      <c r="S13" s="34"/>
      <c r="T13" s="34"/>
      <c r="U13" s="34"/>
      <c r="V13" s="34"/>
      <c r="W13" s="34"/>
      <c r="X13" s="34"/>
      <c r="Y13" s="34"/>
      <c r="Z13" s="34"/>
      <c r="AA13" s="34"/>
      <c r="AB13" s="34"/>
      <c r="AC13" s="34"/>
      <c r="AD13" s="34"/>
      <c r="AE13" s="34"/>
    </row>
    <row r="14" spans="1:31" s="1" customFormat="1" ht="12" customHeight="1">
      <c r="A14" s="34"/>
      <c r="B14" s="39"/>
      <c r="C14" s="34"/>
      <c r="D14" s="106" t="s">
        <v>32</v>
      </c>
      <c r="E14" s="34"/>
      <c r="F14" s="34"/>
      <c r="G14" s="34"/>
      <c r="H14" s="34"/>
      <c r="I14" s="110" t="s">
        <v>33</v>
      </c>
      <c r="J14" s="109" t="s">
        <v>26</v>
      </c>
      <c r="K14" s="34"/>
      <c r="L14" s="108"/>
      <c r="S14" s="34"/>
      <c r="T14" s="34"/>
      <c r="U14" s="34"/>
      <c r="V14" s="34"/>
      <c r="W14" s="34"/>
      <c r="X14" s="34"/>
      <c r="Y14" s="34"/>
      <c r="Z14" s="34"/>
      <c r="AA14" s="34"/>
      <c r="AB14" s="34"/>
      <c r="AC14" s="34"/>
      <c r="AD14" s="34"/>
      <c r="AE14" s="34"/>
    </row>
    <row r="15" spans="1:31" s="1" customFormat="1" ht="18" customHeight="1">
      <c r="A15" s="34"/>
      <c r="B15" s="39"/>
      <c r="C15" s="34"/>
      <c r="D15" s="34"/>
      <c r="E15" s="109" t="s">
        <v>34</v>
      </c>
      <c r="F15" s="34"/>
      <c r="G15" s="34"/>
      <c r="H15" s="34"/>
      <c r="I15" s="110" t="s">
        <v>35</v>
      </c>
      <c r="J15" s="109" t="s">
        <v>26</v>
      </c>
      <c r="K15" s="34"/>
      <c r="L15" s="108"/>
      <c r="S15" s="34"/>
      <c r="T15" s="34"/>
      <c r="U15" s="34"/>
      <c r="V15" s="34"/>
      <c r="W15" s="34"/>
      <c r="X15" s="34"/>
      <c r="Y15" s="34"/>
      <c r="Z15" s="34"/>
      <c r="AA15" s="34"/>
      <c r="AB15" s="34"/>
      <c r="AC15" s="34"/>
      <c r="AD15" s="34"/>
      <c r="AE15" s="34"/>
    </row>
    <row r="16" spans="1:31" s="1" customFormat="1" ht="6.95" customHeight="1">
      <c r="A16" s="34"/>
      <c r="B16" s="39"/>
      <c r="C16" s="34"/>
      <c r="D16" s="34"/>
      <c r="E16" s="34"/>
      <c r="F16" s="34"/>
      <c r="G16" s="34"/>
      <c r="H16" s="34"/>
      <c r="I16" s="107"/>
      <c r="J16" s="34"/>
      <c r="K16" s="34"/>
      <c r="L16" s="108"/>
      <c r="S16" s="34"/>
      <c r="T16" s="34"/>
      <c r="U16" s="34"/>
      <c r="V16" s="34"/>
      <c r="W16" s="34"/>
      <c r="X16" s="34"/>
      <c r="Y16" s="34"/>
      <c r="Z16" s="34"/>
      <c r="AA16" s="34"/>
      <c r="AB16" s="34"/>
      <c r="AC16" s="34"/>
      <c r="AD16" s="34"/>
      <c r="AE16" s="34"/>
    </row>
    <row r="17" spans="1:31" s="1" customFormat="1" ht="12" customHeight="1">
      <c r="A17" s="34"/>
      <c r="B17" s="39"/>
      <c r="C17" s="34"/>
      <c r="D17" s="106" t="s">
        <v>36</v>
      </c>
      <c r="E17" s="34"/>
      <c r="F17" s="34"/>
      <c r="G17" s="34"/>
      <c r="H17" s="34"/>
      <c r="I17" s="110" t="s">
        <v>33</v>
      </c>
      <c r="J17" s="30" t="str">
        <f>'Rekapitulace stavby'!AN13</f>
        <v>Vyplň údaj</v>
      </c>
      <c r="K17" s="34"/>
      <c r="L17" s="108"/>
      <c r="S17" s="34"/>
      <c r="T17" s="34"/>
      <c r="U17" s="34"/>
      <c r="V17" s="34"/>
      <c r="W17" s="34"/>
      <c r="X17" s="34"/>
      <c r="Y17" s="34"/>
      <c r="Z17" s="34"/>
      <c r="AA17" s="34"/>
      <c r="AB17" s="34"/>
      <c r="AC17" s="34"/>
      <c r="AD17" s="34"/>
      <c r="AE17" s="34"/>
    </row>
    <row r="18" spans="1:31" s="1" customFormat="1" ht="18" customHeight="1">
      <c r="A18" s="34"/>
      <c r="B18" s="39"/>
      <c r="C18" s="34"/>
      <c r="D18" s="34"/>
      <c r="E18" s="375" t="str">
        <f>'Rekapitulace stavby'!E14</f>
        <v>Vyplň údaj</v>
      </c>
      <c r="F18" s="376"/>
      <c r="G18" s="376"/>
      <c r="H18" s="376"/>
      <c r="I18" s="110" t="s">
        <v>35</v>
      </c>
      <c r="J18" s="30" t="str">
        <f>'Rekapitulace stavby'!AN14</f>
        <v>Vyplň údaj</v>
      </c>
      <c r="K18" s="34"/>
      <c r="L18" s="108"/>
      <c r="S18" s="34"/>
      <c r="T18" s="34"/>
      <c r="U18" s="34"/>
      <c r="V18" s="34"/>
      <c r="W18" s="34"/>
      <c r="X18" s="34"/>
      <c r="Y18" s="34"/>
      <c r="Z18" s="34"/>
      <c r="AA18" s="34"/>
      <c r="AB18" s="34"/>
      <c r="AC18" s="34"/>
      <c r="AD18" s="34"/>
      <c r="AE18" s="34"/>
    </row>
    <row r="19" spans="1:31" s="1" customFormat="1" ht="6.95" customHeight="1">
      <c r="A19" s="34"/>
      <c r="B19" s="39"/>
      <c r="C19" s="34"/>
      <c r="D19" s="34"/>
      <c r="E19" s="34"/>
      <c r="F19" s="34"/>
      <c r="G19" s="34"/>
      <c r="H19" s="34"/>
      <c r="I19" s="107"/>
      <c r="J19" s="34"/>
      <c r="K19" s="34"/>
      <c r="L19" s="108"/>
      <c r="S19" s="34"/>
      <c r="T19" s="34"/>
      <c r="U19" s="34"/>
      <c r="V19" s="34"/>
      <c r="W19" s="34"/>
      <c r="X19" s="34"/>
      <c r="Y19" s="34"/>
      <c r="Z19" s="34"/>
      <c r="AA19" s="34"/>
      <c r="AB19" s="34"/>
      <c r="AC19" s="34"/>
      <c r="AD19" s="34"/>
      <c r="AE19" s="34"/>
    </row>
    <row r="20" spans="1:31" s="1" customFormat="1" ht="12" customHeight="1">
      <c r="A20" s="34"/>
      <c r="B20" s="39"/>
      <c r="C20" s="34"/>
      <c r="D20" s="106" t="s">
        <v>38</v>
      </c>
      <c r="E20" s="34"/>
      <c r="F20" s="34"/>
      <c r="G20" s="34"/>
      <c r="H20" s="34"/>
      <c r="I20" s="110" t="s">
        <v>33</v>
      </c>
      <c r="J20" s="109" t="s">
        <v>26</v>
      </c>
      <c r="K20" s="34"/>
      <c r="L20" s="108"/>
      <c r="S20" s="34"/>
      <c r="T20" s="34"/>
      <c r="U20" s="34"/>
      <c r="V20" s="34"/>
      <c r="W20" s="34"/>
      <c r="X20" s="34"/>
      <c r="Y20" s="34"/>
      <c r="Z20" s="34"/>
      <c r="AA20" s="34"/>
      <c r="AB20" s="34"/>
      <c r="AC20" s="34"/>
      <c r="AD20" s="34"/>
      <c r="AE20" s="34"/>
    </row>
    <row r="21" spans="1:31" s="1" customFormat="1" ht="18" customHeight="1">
      <c r="A21" s="34"/>
      <c r="B21" s="39"/>
      <c r="C21" s="34"/>
      <c r="D21" s="34"/>
      <c r="E21" s="109" t="s">
        <v>39</v>
      </c>
      <c r="F21" s="34"/>
      <c r="G21" s="34"/>
      <c r="H21" s="34"/>
      <c r="I21" s="110" t="s">
        <v>35</v>
      </c>
      <c r="J21" s="109" t="s">
        <v>26</v>
      </c>
      <c r="K21" s="34"/>
      <c r="L21" s="108"/>
      <c r="S21" s="34"/>
      <c r="T21" s="34"/>
      <c r="U21" s="34"/>
      <c r="V21" s="34"/>
      <c r="W21" s="34"/>
      <c r="X21" s="34"/>
      <c r="Y21" s="34"/>
      <c r="Z21" s="34"/>
      <c r="AA21" s="34"/>
      <c r="AB21" s="34"/>
      <c r="AC21" s="34"/>
      <c r="AD21" s="34"/>
      <c r="AE21" s="34"/>
    </row>
    <row r="22" spans="1:31" s="1" customFormat="1" ht="6.95" customHeight="1">
      <c r="A22" s="34"/>
      <c r="B22" s="39"/>
      <c r="C22" s="34"/>
      <c r="D22" s="34"/>
      <c r="E22" s="34"/>
      <c r="F22" s="34"/>
      <c r="G22" s="34"/>
      <c r="H22" s="34"/>
      <c r="I22" s="107"/>
      <c r="J22" s="34"/>
      <c r="K22" s="34"/>
      <c r="L22" s="108"/>
      <c r="S22" s="34"/>
      <c r="T22" s="34"/>
      <c r="U22" s="34"/>
      <c r="V22" s="34"/>
      <c r="W22" s="34"/>
      <c r="X22" s="34"/>
      <c r="Y22" s="34"/>
      <c r="Z22" s="34"/>
      <c r="AA22" s="34"/>
      <c r="AB22" s="34"/>
      <c r="AC22" s="34"/>
      <c r="AD22" s="34"/>
      <c r="AE22" s="34"/>
    </row>
    <row r="23" spans="1:31" s="1" customFormat="1" ht="12" customHeight="1">
      <c r="A23" s="34"/>
      <c r="B23" s="39"/>
      <c r="C23" s="34"/>
      <c r="D23" s="106" t="s">
        <v>41</v>
      </c>
      <c r="E23" s="34"/>
      <c r="F23" s="34"/>
      <c r="G23" s="34"/>
      <c r="H23" s="34"/>
      <c r="I23" s="110" t="s">
        <v>33</v>
      </c>
      <c r="J23" s="109" t="str">
        <f>IF('Rekapitulace stavby'!AN19="","",'Rekapitulace stavby'!AN19)</f>
        <v/>
      </c>
      <c r="K23" s="34"/>
      <c r="L23" s="108"/>
      <c r="S23" s="34"/>
      <c r="T23" s="34"/>
      <c r="U23" s="34"/>
      <c r="V23" s="34"/>
      <c r="W23" s="34"/>
      <c r="X23" s="34"/>
      <c r="Y23" s="34"/>
      <c r="Z23" s="34"/>
      <c r="AA23" s="34"/>
      <c r="AB23" s="34"/>
      <c r="AC23" s="34"/>
      <c r="AD23" s="34"/>
      <c r="AE23" s="34"/>
    </row>
    <row r="24" spans="1:31" s="1" customFormat="1" ht="18" customHeight="1">
      <c r="A24" s="34"/>
      <c r="B24" s="39"/>
      <c r="C24" s="34"/>
      <c r="D24" s="34"/>
      <c r="E24" s="109" t="str">
        <f>IF('Rekapitulace stavby'!E20="","",'Rekapitulace stavby'!E20)</f>
        <v xml:space="preserve"> </v>
      </c>
      <c r="F24" s="34"/>
      <c r="G24" s="34"/>
      <c r="H24" s="34"/>
      <c r="I24" s="110" t="s">
        <v>35</v>
      </c>
      <c r="J24" s="109" t="str">
        <f>IF('Rekapitulace stavby'!AN20="","",'Rekapitulace stavby'!AN20)</f>
        <v/>
      </c>
      <c r="K24" s="34"/>
      <c r="L24" s="108"/>
      <c r="S24" s="34"/>
      <c r="T24" s="34"/>
      <c r="U24" s="34"/>
      <c r="V24" s="34"/>
      <c r="W24" s="34"/>
      <c r="X24" s="34"/>
      <c r="Y24" s="34"/>
      <c r="Z24" s="34"/>
      <c r="AA24" s="34"/>
      <c r="AB24" s="34"/>
      <c r="AC24" s="34"/>
      <c r="AD24" s="34"/>
      <c r="AE24" s="34"/>
    </row>
    <row r="25" spans="1:31" s="1" customFormat="1" ht="6.95" customHeight="1">
      <c r="A25" s="34"/>
      <c r="B25" s="39"/>
      <c r="C25" s="34"/>
      <c r="D25" s="34"/>
      <c r="E25" s="34"/>
      <c r="F25" s="34"/>
      <c r="G25" s="34"/>
      <c r="H25" s="34"/>
      <c r="I25" s="107"/>
      <c r="J25" s="34"/>
      <c r="K25" s="34"/>
      <c r="L25" s="108"/>
      <c r="S25" s="34"/>
      <c r="T25" s="34"/>
      <c r="U25" s="34"/>
      <c r="V25" s="34"/>
      <c r="W25" s="34"/>
      <c r="X25" s="34"/>
      <c r="Y25" s="34"/>
      <c r="Z25" s="34"/>
      <c r="AA25" s="34"/>
      <c r="AB25" s="34"/>
      <c r="AC25" s="34"/>
      <c r="AD25" s="34"/>
      <c r="AE25" s="34"/>
    </row>
    <row r="26" spans="1:31" s="1" customFormat="1" ht="12" customHeight="1">
      <c r="A26" s="34"/>
      <c r="B26" s="39"/>
      <c r="C26" s="34"/>
      <c r="D26" s="106" t="s">
        <v>42</v>
      </c>
      <c r="E26" s="34"/>
      <c r="F26" s="34"/>
      <c r="G26" s="34"/>
      <c r="H26" s="34"/>
      <c r="I26" s="107"/>
      <c r="J26" s="34"/>
      <c r="K26" s="34"/>
      <c r="L26" s="108"/>
      <c r="S26" s="34"/>
      <c r="T26" s="34"/>
      <c r="U26" s="34"/>
      <c r="V26" s="34"/>
      <c r="W26" s="34"/>
      <c r="X26" s="34"/>
      <c r="Y26" s="34"/>
      <c r="Z26" s="34"/>
      <c r="AA26" s="34"/>
      <c r="AB26" s="34"/>
      <c r="AC26" s="34"/>
      <c r="AD26" s="34"/>
      <c r="AE26" s="34"/>
    </row>
    <row r="27" spans="1:31" s="7" customFormat="1" ht="96" customHeight="1">
      <c r="A27" s="112"/>
      <c r="B27" s="113"/>
      <c r="C27" s="112"/>
      <c r="D27" s="112"/>
      <c r="E27" s="377" t="s">
        <v>102</v>
      </c>
      <c r="F27" s="377"/>
      <c r="G27" s="377"/>
      <c r="H27" s="377"/>
      <c r="I27" s="114"/>
      <c r="J27" s="112"/>
      <c r="K27" s="112"/>
      <c r="L27" s="115"/>
      <c r="S27" s="112"/>
      <c r="T27" s="112"/>
      <c r="U27" s="112"/>
      <c r="V27" s="112"/>
      <c r="W27" s="112"/>
      <c r="X27" s="112"/>
      <c r="Y27" s="112"/>
      <c r="Z27" s="112"/>
      <c r="AA27" s="112"/>
      <c r="AB27" s="112"/>
      <c r="AC27" s="112"/>
      <c r="AD27" s="112"/>
      <c r="AE27" s="112"/>
    </row>
    <row r="28" spans="1:31" s="1" customFormat="1" ht="6.95" customHeight="1">
      <c r="A28" s="34"/>
      <c r="B28" s="39"/>
      <c r="C28" s="34"/>
      <c r="D28" s="34"/>
      <c r="E28" s="34"/>
      <c r="F28" s="34"/>
      <c r="G28" s="34"/>
      <c r="H28" s="34"/>
      <c r="I28" s="107"/>
      <c r="J28" s="34"/>
      <c r="K28" s="34"/>
      <c r="L28" s="108"/>
      <c r="S28" s="34"/>
      <c r="T28" s="34"/>
      <c r="U28" s="34"/>
      <c r="V28" s="34"/>
      <c r="W28" s="34"/>
      <c r="X28" s="34"/>
      <c r="Y28" s="34"/>
      <c r="Z28" s="34"/>
      <c r="AA28" s="34"/>
      <c r="AB28" s="34"/>
      <c r="AC28" s="34"/>
      <c r="AD28" s="34"/>
      <c r="AE28" s="34"/>
    </row>
    <row r="29" spans="1:31" s="1" customFormat="1" ht="6.95" customHeight="1">
      <c r="A29" s="34"/>
      <c r="B29" s="39"/>
      <c r="C29" s="34"/>
      <c r="D29" s="116"/>
      <c r="E29" s="116"/>
      <c r="F29" s="116"/>
      <c r="G29" s="116"/>
      <c r="H29" s="116"/>
      <c r="I29" s="117"/>
      <c r="J29" s="116"/>
      <c r="K29" s="116"/>
      <c r="L29" s="108"/>
      <c r="S29" s="34"/>
      <c r="T29" s="34"/>
      <c r="U29" s="34"/>
      <c r="V29" s="34"/>
      <c r="W29" s="34"/>
      <c r="X29" s="34"/>
      <c r="Y29" s="34"/>
      <c r="Z29" s="34"/>
      <c r="AA29" s="34"/>
      <c r="AB29" s="34"/>
      <c r="AC29" s="34"/>
      <c r="AD29" s="34"/>
      <c r="AE29" s="34"/>
    </row>
    <row r="30" spans="1:31" s="1" customFormat="1" ht="25.35" customHeight="1">
      <c r="A30" s="34"/>
      <c r="B30" s="39"/>
      <c r="C30" s="34"/>
      <c r="D30" s="118" t="s">
        <v>44</v>
      </c>
      <c r="E30" s="34"/>
      <c r="F30" s="34"/>
      <c r="G30" s="34"/>
      <c r="H30" s="34"/>
      <c r="I30" s="107"/>
      <c r="J30" s="119">
        <f>ROUND(J80,2)</f>
        <v>0</v>
      </c>
      <c r="K30" s="34"/>
      <c r="L30" s="108"/>
      <c r="S30" s="34"/>
      <c r="T30" s="34"/>
      <c r="U30" s="34"/>
      <c r="V30" s="34"/>
      <c r="W30" s="34"/>
      <c r="X30" s="34"/>
      <c r="Y30" s="34"/>
      <c r="Z30" s="34"/>
      <c r="AA30" s="34"/>
      <c r="AB30" s="34"/>
      <c r="AC30" s="34"/>
      <c r="AD30" s="34"/>
      <c r="AE30" s="34"/>
    </row>
    <row r="31" spans="1:31" s="1" customFormat="1" ht="6.95" customHeight="1">
      <c r="A31" s="34"/>
      <c r="B31" s="39"/>
      <c r="C31" s="34"/>
      <c r="D31" s="116"/>
      <c r="E31" s="116"/>
      <c r="F31" s="116"/>
      <c r="G31" s="116"/>
      <c r="H31" s="116"/>
      <c r="I31" s="117"/>
      <c r="J31" s="116"/>
      <c r="K31" s="116"/>
      <c r="L31" s="108"/>
      <c r="S31" s="34"/>
      <c r="T31" s="34"/>
      <c r="U31" s="34"/>
      <c r="V31" s="34"/>
      <c r="W31" s="34"/>
      <c r="X31" s="34"/>
      <c r="Y31" s="34"/>
      <c r="Z31" s="34"/>
      <c r="AA31" s="34"/>
      <c r="AB31" s="34"/>
      <c r="AC31" s="34"/>
      <c r="AD31" s="34"/>
      <c r="AE31" s="34"/>
    </row>
    <row r="32" spans="1:31" s="1" customFormat="1" ht="14.45" customHeight="1">
      <c r="A32" s="34"/>
      <c r="B32" s="39"/>
      <c r="C32" s="34"/>
      <c r="D32" s="34"/>
      <c r="E32" s="34"/>
      <c r="F32" s="120" t="s">
        <v>46</v>
      </c>
      <c r="G32" s="34"/>
      <c r="H32" s="34"/>
      <c r="I32" s="121" t="s">
        <v>45</v>
      </c>
      <c r="J32" s="120" t="s">
        <v>47</v>
      </c>
      <c r="K32" s="34"/>
      <c r="L32" s="108"/>
      <c r="S32" s="34"/>
      <c r="T32" s="34"/>
      <c r="U32" s="34"/>
      <c r="V32" s="34"/>
      <c r="W32" s="34"/>
      <c r="X32" s="34"/>
      <c r="Y32" s="34"/>
      <c r="Z32" s="34"/>
      <c r="AA32" s="34"/>
      <c r="AB32" s="34"/>
      <c r="AC32" s="34"/>
      <c r="AD32" s="34"/>
      <c r="AE32" s="34"/>
    </row>
    <row r="33" spans="1:31" s="1" customFormat="1" ht="14.45" customHeight="1">
      <c r="A33" s="34"/>
      <c r="B33" s="39"/>
      <c r="C33" s="34"/>
      <c r="D33" s="122" t="s">
        <v>48</v>
      </c>
      <c r="E33" s="106" t="s">
        <v>49</v>
      </c>
      <c r="F33" s="123">
        <f>ROUND((SUM(BE80:BE86)),2)</f>
        <v>0</v>
      </c>
      <c r="G33" s="34"/>
      <c r="H33" s="34"/>
      <c r="I33" s="124">
        <v>0.21</v>
      </c>
      <c r="J33" s="123">
        <f>ROUND(((SUM(BE80:BE86))*I33),2)</f>
        <v>0</v>
      </c>
      <c r="K33" s="34"/>
      <c r="L33" s="108"/>
      <c r="S33" s="34"/>
      <c r="T33" s="34"/>
      <c r="U33" s="34"/>
      <c r="V33" s="34"/>
      <c r="W33" s="34"/>
      <c r="X33" s="34"/>
      <c r="Y33" s="34"/>
      <c r="Z33" s="34"/>
      <c r="AA33" s="34"/>
      <c r="AB33" s="34"/>
      <c r="AC33" s="34"/>
      <c r="AD33" s="34"/>
      <c r="AE33" s="34"/>
    </row>
    <row r="34" spans="1:31" s="1" customFormat="1" ht="14.45" customHeight="1">
      <c r="A34" s="34"/>
      <c r="B34" s="39"/>
      <c r="C34" s="34"/>
      <c r="D34" s="34"/>
      <c r="E34" s="106" t="s">
        <v>50</v>
      </c>
      <c r="F34" s="123">
        <f>ROUND((SUM(BF80:BF86)),2)</f>
        <v>0</v>
      </c>
      <c r="G34" s="34"/>
      <c r="H34" s="34"/>
      <c r="I34" s="124">
        <v>0.15</v>
      </c>
      <c r="J34" s="123">
        <f>ROUND(((SUM(BF80:BF86))*I34),2)</f>
        <v>0</v>
      </c>
      <c r="K34" s="34"/>
      <c r="L34" s="108"/>
      <c r="S34" s="34"/>
      <c r="T34" s="34"/>
      <c r="U34" s="34"/>
      <c r="V34" s="34"/>
      <c r="W34" s="34"/>
      <c r="X34" s="34"/>
      <c r="Y34" s="34"/>
      <c r="Z34" s="34"/>
      <c r="AA34" s="34"/>
      <c r="AB34" s="34"/>
      <c r="AC34" s="34"/>
      <c r="AD34" s="34"/>
      <c r="AE34" s="34"/>
    </row>
    <row r="35" spans="1:31" s="1" customFormat="1" ht="14.45" customHeight="1" hidden="1">
      <c r="A35" s="34"/>
      <c r="B35" s="39"/>
      <c r="C35" s="34"/>
      <c r="D35" s="34"/>
      <c r="E35" s="106" t="s">
        <v>51</v>
      </c>
      <c r="F35" s="123">
        <f>ROUND((SUM(BG80:BG86)),2)</f>
        <v>0</v>
      </c>
      <c r="G35" s="34"/>
      <c r="H35" s="34"/>
      <c r="I35" s="124">
        <v>0.21</v>
      </c>
      <c r="J35" s="123">
        <f>0</f>
        <v>0</v>
      </c>
      <c r="K35" s="34"/>
      <c r="L35" s="108"/>
      <c r="S35" s="34"/>
      <c r="T35" s="34"/>
      <c r="U35" s="34"/>
      <c r="V35" s="34"/>
      <c r="W35" s="34"/>
      <c r="X35" s="34"/>
      <c r="Y35" s="34"/>
      <c r="Z35" s="34"/>
      <c r="AA35" s="34"/>
      <c r="AB35" s="34"/>
      <c r="AC35" s="34"/>
      <c r="AD35" s="34"/>
      <c r="AE35" s="34"/>
    </row>
    <row r="36" spans="1:31" s="1" customFormat="1" ht="14.45" customHeight="1" hidden="1">
      <c r="A36" s="34"/>
      <c r="B36" s="39"/>
      <c r="C36" s="34"/>
      <c r="D36" s="34"/>
      <c r="E36" s="106" t="s">
        <v>52</v>
      </c>
      <c r="F36" s="123">
        <f>ROUND((SUM(BH80:BH86)),2)</f>
        <v>0</v>
      </c>
      <c r="G36" s="34"/>
      <c r="H36" s="34"/>
      <c r="I36" s="124">
        <v>0.15</v>
      </c>
      <c r="J36" s="123">
        <f>0</f>
        <v>0</v>
      </c>
      <c r="K36" s="34"/>
      <c r="L36" s="108"/>
      <c r="S36" s="34"/>
      <c r="T36" s="34"/>
      <c r="U36" s="34"/>
      <c r="V36" s="34"/>
      <c r="W36" s="34"/>
      <c r="X36" s="34"/>
      <c r="Y36" s="34"/>
      <c r="Z36" s="34"/>
      <c r="AA36" s="34"/>
      <c r="AB36" s="34"/>
      <c r="AC36" s="34"/>
      <c r="AD36" s="34"/>
      <c r="AE36" s="34"/>
    </row>
    <row r="37" spans="1:31" s="1" customFormat="1" ht="14.45" customHeight="1" hidden="1">
      <c r="A37" s="34"/>
      <c r="B37" s="39"/>
      <c r="C37" s="34"/>
      <c r="D37" s="34"/>
      <c r="E37" s="106" t="s">
        <v>53</v>
      </c>
      <c r="F37" s="123">
        <f>ROUND((SUM(BI80:BI86)),2)</f>
        <v>0</v>
      </c>
      <c r="G37" s="34"/>
      <c r="H37" s="34"/>
      <c r="I37" s="124">
        <v>0</v>
      </c>
      <c r="J37" s="123">
        <f>0</f>
        <v>0</v>
      </c>
      <c r="K37" s="34"/>
      <c r="L37" s="108"/>
      <c r="S37" s="34"/>
      <c r="T37" s="34"/>
      <c r="U37" s="34"/>
      <c r="V37" s="34"/>
      <c r="W37" s="34"/>
      <c r="X37" s="34"/>
      <c r="Y37" s="34"/>
      <c r="Z37" s="34"/>
      <c r="AA37" s="34"/>
      <c r="AB37" s="34"/>
      <c r="AC37" s="34"/>
      <c r="AD37" s="34"/>
      <c r="AE37" s="34"/>
    </row>
    <row r="38" spans="1:31" s="1" customFormat="1" ht="6.95" customHeight="1">
      <c r="A38" s="34"/>
      <c r="B38" s="39"/>
      <c r="C38" s="34"/>
      <c r="D38" s="34"/>
      <c r="E38" s="34"/>
      <c r="F38" s="34"/>
      <c r="G38" s="34"/>
      <c r="H38" s="34"/>
      <c r="I38" s="107"/>
      <c r="J38" s="34"/>
      <c r="K38" s="34"/>
      <c r="L38" s="108"/>
      <c r="S38" s="34"/>
      <c r="T38" s="34"/>
      <c r="U38" s="34"/>
      <c r="V38" s="34"/>
      <c r="W38" s="34"/>
      <c r="X38" s="34"/>
      <c r="Y38" s="34"/>
      <c r="Z38" s="34"/>
      <c r="AA38" s="34"/>
      <c r="AB38" s="34"/>
      <c r="AC38" s="34"/>
      <c r="AD38" s="34"/>
      <c r="AE38" s="34"/>
    </row>
    <row r="39" spans="1:31" s="1" customFormat="1" ht="25.35" customHeight="1">
      <c r="A39" s="34"/>
      <c r="B39" s="39"/>
      <c r="C39" s="125"/>
      <c r="D39" s="126" t="s">
        <v>54</v>
      </c>
      <c r="E39" s="127"/>
      <c r="F39" s="127"/>
      <c r="G39" s="128" t="s">
        <v>55</v>
      </c>
      <c r="H39" s="129" t="s">
        <v>56</v>
      </c>
      <c r="I39" s="130"/>
      <c r="J39" s="131">
        <f>SUM(J30:J37)</f>
        <v>0</v>
      </c>
      <c r="K39" s="132"/>
      <c r="L39" s="108"/>
      <c r="S39" s="34"/>
      <c r="T39" s="34"/>
      <c r="U39" s="34"/>
      <c r="V39" s="34"/>
      <c r="W39" s="34"/>
      <c r="X39" s="34"/>
      <c r="Y39" s="34"/>
      <c r="Z39" s="34"/>
      <c r="AA39" s="34"/>
      <c r="AB39" s="34"/>
      <c r="AC39" s="34"/>
      <c r="AD39" s="34"/>
      <c r="AE39" s="34"/>
    </row>
    <row r="40" spans="1:31" s="1" customFormat="1" ht="14.45" customHeight="1">
      <c r="A40" s="34"/>
      <c r="B40" s="133"/>
      <c r="C40" s="134"/>
      <c r="D40" s="134"/>
      <c r="E40" s="134"/>
      <c r="F40" s="134"/>
      <c r="G40" s="134"/>
      <c r="H40" s="134"/>
      <c r="I40" s="135"/>
      <c r="J40" s="134"/>
      <c r="K40" s="134"/>
      <c r="L40" s="108"/>
      <c r="S40" s="34"/>
      <c r="T40" s="34"/>
      <c r="U40" s="34"/>
      <c r="V40" s="34"/>
      <c r="W40" s="34"/>
      <c r="X40" s="34"/>
      <c r="Y40" s="34"/>
      <c r="Z40" s="34"/>
      <c r="AA40" s="34"/>
      <c r="AB40" s="34"/>
      <c r="AC40" s="34"/>
      <c r="AD40" s="34"/>
      <c r="AE40" s="34"/>
    </row>
    <row r="44" spans="1:31" s="1" customFormat="1" ht="6.95" customHeight="1">
      <c r="A44" s="34"/>
      <c r="B44" s="136"/>
      <c r="C44" s="137"/>
      <c r="D44" s="137"/>
      <c r="E44" s="137"/>
      <c r="F44" s="137"/>
      <c r="G44" s="137"/>
      <c r="H44" s="137"/>
      <c r="I44" s="138"/>
      <c r="J44" s="137"/>
      <c r="K44" s="137"/>
      <c r="L44" s="108"/>
      <c r="S44" s="34"/>
      <c r="T44" s="34"/>
      <c r="U44" s="34"/>
      <c r="V44" s="34"/>
      <c r="W44" s="34"/>
      <c r="X44" s="34"/>
      <c r="Y44" s="34"/>
      <c r="Z44" s="34"/>
      <c r="AA44" s="34"/>
      <c r="AB44" s="34"/>
      <c r="AC44" s="34"/>
      <c r="AD44" s="34"/>
      <c r="AE44" s="34"/>
    </row>
    <row r="45" spans="1:31" s="1" customFormat="1" ht="24.95" customHeight="1">
      <c r="A45" s="34"/>
      <c r="B45" s="35"/>
      <c r="C45" s="23" t="s">
        <v>103</v>
      </c>
      <c r="D45" s="36"/>
      <c r="E45" s="36"/>
      <c r="F45" s="36"/>
      <c r="G45" s="36"/>
      <c r="H45" s="36"/>
      <c r="I45" s="107"/>
      <c r="J45" s="36"/>
      <c r="K45" s="36"/>
      <c r="L45" s="108"/>
      <c r="S45" s="34"/>
      <c r="T45" s="34"/>
      <c r="U45" s="34"/>
      <c r="V45" s="34"/>
      <c r="W45" s="34"/>
      <c r="X45" s="34"/>
      <c r="Y45" s="34"/>
      <c r="Z45" s="34"/>
      <c r="AA45" s="34"/>
      <c r="AB45" s="34"/>
      <c r="AC45" s="34"/>
      <c r="AD45" s="34"/>
      <c r="AE45" s="34"/>
    </row>
    <row r="46" spans="1:31" s="1" customFormat="1" ht="6.95" customHeight="1">
      <c r="A46" s="34"/>
      <c r="B46" s="35"/>
      <c r="C46" s="36"/>
      <c r="D46" s="36"/>
      <c r="E46" s="36"/>
      <c r="F46" s="36"/>
      <c r="G46" s="36"/>
      <c r="H46" s="36"/>
      <c r="I46" s="107"/>
      <c r="J46" s="36"/>
      <c r="K46" s="36"/>
      <c r="L46" s="108"/>
      <c r="S46" s="34"/>
      <c r="T46" s="34"/>
      <c r="U46" s="34"/>
      <c r="V46" s="34"/>
      <c r="W46" s="34"/>
      <c r="X46" s="34"/>
      <c r="Y46" s="34"/>
      <c r="Z46" s="34"/>
      <c r="AA46" s="34"/>
      <c r="AB46" s="34"/>
      <c r="AC46" s="34"/>
      <c r="AD46" s="34"/>
      <c r="AE46" s="34"/>
    </row>
    <row r="47" spans="1:31" s="1" customFormat="1" ht="12" customHeight="1">
      <c r="A47" s="34"/>
      <c r="B47" s="35"/>
      <c r="C47" s="29" t="s">
        <v>23</v>
      </c>
      <c r="D47" s="36"/>
      <c r="E47" s="36"/>
      <c r="F47" s="36"/>
      <c r="G47" s="36"/>
      <c r="H47" s="36"/>
      <c r="I47" s="107"/>
      <c r="J47" s="36"/>
      <c r="K47" s="36"/>
      <c r="L47" s="108"/>
      <c r="S47" s="34"/>
      <c r="T47" s="34"/>
      <c r="U47" s="34"/>
      <c r="V47" s="34"/>
      <c r="W47" s="34"/>
      <c r="X47" s="34"/>
      <c r="Y47" s="34"/>
      <c r="Z47" s="34"/>
      <c r="AA47" s="34"/>
      <c r="AB47" s="34"/>
      <c r="AC47" s="34"/>
      <c r="AD47" s="34"/>
      <c r="AE47" s="34"/>
    </row>
    <row r="48" spans="1:31" s="1" customFormat="1" ht="24" customHeight="1">
      <c r="A48" s="34"/>
      <c r="B48" s="35"/>
      <c r="C48" s="36"/>
      <c r="D48" s="36"/>
      <c r="E48" s="369" t="str">
        <f>E7</f>
        <v>VÝKAZ VÝMĚR- Vytvoření infrastruktury pro Centrum e-learningu</v>
      </c>
      <c r="F48" s="370"/>
      <c r="G48" s="370"/>
      <c r="H48" s="370"/>
      <c r="I48" s="107"/>
      <c r="J48" s="36"/>
      <c r="K48" s="36"/>
      <c r="L48" s="108"/>
      <c r="S48" s="34"/>
      <c r="T48" s="34"/>
      <c r="U48" s="34"/>
      <c r="V48" s="34"/>
      <c r="W48" s="34"/>
      <c r="X48" s="34"/>
      <c r="Y48" s="34"/>
      <c r="Z48" s="34"/>
      <c r="AA48" s="34"/>
      <c r="AB48" s="34"/>
      <c r="AC48" s="34"/>
      <c r="AD48" s="34"/>
      <c r="AE48" s="34"/>
    </row>
    <row r="49" spans="1:31" s="1" customFormat="1" ht="12" customHeight="1">
      <c r="A49" s="34"/>
      <c r="B49" s="35"/>
      <c r="C49" s="29" t="s">
        <v>100</v>
      </c>
      <c r="D49" s="36"/>
      <c r="E49" s="36"/>
      <c r="F49" s="36"/>
      <c r="G49" s="36"/>
      <c r="H49" s="36"/>
      <c r="I49" s="107"/>
      <c r="J49" s="36"/>
      <c r="K49" s="36"/>
      <c r="L49" s="108"/>
      <c r="S49" s="34"/>
      <c r="T49" s="34"/>
      <c r="U49" s="34"/>
      <c r="V49" s="34"/>
      <c r="W49" s="34"/>
      <c r="X49" s="34"/>
      <c r="Y49" s="34"/>
      <c r="Z49" s="34"/>
      <c r="AA49" s="34"/>
      <c r="AB49" s="34"/>
      <c r="AC49" s="34"/>
      <c r="AD49" s="34"/>
      <c r="AE49" s="34"/>
    </row>
    <row r="50" spans="1:31" s="1" customFormat="1" ht="14.45" customHeight="1">
      <c r="A50" s="34"/>
      <c r="B50" s="35"/>
      <c r="C50" s="36"/>
      <c r="D50" s="36"/>
      <c r="E50" s="340" t="str">
        <f>E9</f>
        <v>VRNa - Ostatní a vedlejší náklady</v>
      </c>
      <c r="F50" s="368"/>
      <c r="G50" s="368"/>
      <c r="H50" s="368"/>
      <c r="I50" s="107"/>
      <c r="J50" s="36"/>
      <c r="K50" s="36"/>
      <c r="L50" s="108"/>
      <c r="S50" s="34"/>
      <c r="T50" s="34"/>
      <c r="U50" s="34"/>
      <c r="V50" s="34"/>
      <c r="W50" s="34"/>
      <c r="X50" s="34"/>
      <c r="Y50" s="34"/>
      <c r="Z50" s="34"/>
      <c r="AA50" s="34"/>
      <c r="AB50" s="34"/>
      <c r="AC50" s="34"/>
      <c r="AD50" s="34"/>
      <c r="AE50" s="34"/>
    </row>
    <row r="51" spans="1:31" s="1" customFormat="1" ht="6.95" customHeight="1">
      <c r="A51" s="34"/>
      <c r="B51" s="35"/>
      <c r="C51" s="36"/>
      <c r="D51" s="36"/>
      <c r="E51" s="36"/>
      <c r="F51" s="36"/>
      <c r="G51" s="36"/>
      <c r="H51" s="36"/>
      <c r="I51" s="107"/>
      <c r="J51" s="36"/>
      <c r="K51" s="36"/>
      <c r="L51" s="108"/>
      <c r="S51" s="34"/>
      <c r="T51" s="34"/>
      <c r="U51" s="34"/>
      <c r="V51" s="34"/>
      <c r="W51" s="34"/>
      <c r="X51" s="34"/>
      <c r="Y51" s="34"/>
      <c r="Z51" s="34"/>
      <c r="AA51" s="34"/>
      <c r="AB51" s="34"/>
      <c r="AC51" s="34"/>
      <c r="AD51" s="34"/>
      <c r="AE51" s="34"/>
    </row>
    <row r="52" spans="1:31" s="1" customFormat="1" ht="12" customHeight="1">
      <c r="A52" s="34"/>
      <c r="B52" s="35"/>
      <c r="C52" s="29" t="s">
        <v>28</v>
      </c>
      <c r="D52" s="36"/>
      <c r="E52" s="36"/>
      <c r="F52" s="27" t="str">
        <f>F12</f>
        <v xml:space="preserve"> </v>
      </c>
      <c r="G52" s="36"/>
      <c r="H52" s="36"/>
      <c r="I52" s="110" t="s">
        <v>30</v>
      </c>
      <c r="J52" s="59" t="str">
        <f>IF(J12="","",J12)</f>
        <v>14. 1. 2019</v>
      </c>
      <c r="K52" s="36"/>
      <c r="L52" s="108"/>
      <c r="S52" s="34"/>
      <c r="T52" s="34"/>
      <c r="U52" s="34"/>
      <c r="V52" s="34"/>
      <c r="W52" s="34"/>
      <c r="X52" s="34"/>
      <c r="Y52" s="34"/>
      <c r="Z52" s="34"/>
      <c r="AA52" s="34"/>
      <c r="AB52" s="34"/>
      <c r="AC52" s="34"/>
      <c r="AD52" s="34"/>
      <c r="AE52" s="34"/>
    </row>
    <row r="53" spans="1:31" s="1" customFormat="1" ht="6.95" customHeight="1">
      <c r="A53" s="34"/>
      <c r="B53" s="35"/>
      <c r="C53" s="36"/>
      <c r="D53" s="36"/>
      <c r="E53" s="36"/>
      <c r="F53" s="36"/>
      <c r="G53" s="36"/>
      <c r="H53" s="36"/>
      <c r="I53" s="107"/>
      <c r="J53" s="36"/>
      <c r="K53" s="36"/>
      <c r="L53" s="108"/>
      <c r="S53" s="34"/>
      <c r="T53" s="34"/>
      <c r="U53" s="34"/>
      <c r="V53" s="34"/>
      <c r="W53" s="34"/>
      <c r="X53" s="34"/>
      <c r="Y53" s="34"/>
      <c r="Z53" s="34"/>
      <c r="AA53" s="34"/>
      <c r="AB53" s="34"/>
      <c r="AC53" s="34"/>
      <c r="AD53" s="34"/>
      <c r="AE53" s="34"/>
    </row>
    <row r="54" spans="1:31" s="1" customFormat="1" ht="15.6" customHeight="1">
      <c r="A54" s="34"/>
      <c r="B54" s="35"/>
      <c r="C54" s="29" t="s">
        <v>32</v>
      </c>
      <c r="D54" s="36"/>
      <c r="E54" s="36"/>
      <c r="F54" s="27" t="str">
        <f>E15</f>
        <v>Univerzita Karlova - Ústřední knihovna</v>
      </c>
      <c r="G54" s="36"/>
      <c r="H54" s="36"/>
      <c r="I54" s="110" t="s">
        <v>38</v>
      </c>
      <c r="J54" s="32" t="str">
        <f>E21</f>
        <v>Revitali s.r.o.</v>
      </c>
      <c r="K54" s="36"/>
      <c r="L54" s="108"/>
      <c r="S54" s="34"/>
      <c r="T54" s="34"/>
      <c r="U54" s="34"/>
      <c r="V54" s="34"/>
      <c r="W54" s="34"/>
      <c r="X54" s="34"/>
      <c r="Y54" s="34"/>
      <c r="Z54" s="34"/>
      <c r="AA54" s="34"/>
      <c r="AB54" s="34"/>
      <c r="AC54" s="34"/>
      <c r="AD54" s="34"/>
      <c r="AE54" s="34"/>
    </row>
    <row r="55" spans="1:31" s="1" customFormat="1" ht="15.6" customHeight="1">
      <c r="A55" s="34"/>
      <c r="B55" s="35"/>
      <c r="C55" s="29" t="s">
        <v>36</v>
      </c>
      <c r="D55" s="36"/>
      <c r="E55" s="36"/>
      <c r="F55" s="27" t="str">
        <f>IF(E18="","",E18)</f>
        <v>Vyplň údaj</v>
      </c>
      <c r="G55" s="36"/>
      <c r="H55" s="36"/>
      <c r="I55" s="110" t="s">
        <v>41</v>
      </c>
      <c r="J55" s="32" t="str">
        <f>E24</f>
        <v xml:space="preserve"> </v>
      </c>
      <c r="K55" s="36"/>
      <c r="L55" s="108"/>
      <c r="S55" s="34"/>
      <c r="T55" s="34"/>
      <c r="U55" s="34"/>
      <c r="V55" s="34"/>
      <c r="W55" s="34"/>
      <c r="X55" s="34"/>
      <c r="Y55" s="34"/>
      <c r="Z55" s="34"/>
      <c r="AA55" s="34"/>
      <c r="AB55" s="34"/>
      <c r="AC55" s="34"/>
      <c r="AD55" s="34"/>
      <c r="AE55" s="34"/>
    </row>
    <row r="56" spans="1:31" s="1" customFormat="1" ht="10.35" customHeight="1">
      <c r="A56" s="34"/>
      <c r="B56" s="35"/>
      <c r="C56" s="36"/>
      <c r="D56" s="36"/>
      <c r="E56" s="36"/>
      <c r="F56" s="36"/>
      <c r="G56" s="36"/>
      <c r="H56" s="36"/>
      <c r="I56" s="107"/>
      <c r="J56" s="36"/>
      <c r="K56" s="36"/>
      <c r="L56" s="108"/>
      <c r="S56" s="34"/>
      <c r="T56" s="34"/>
      <c r="U56" s="34"/>
      <c r="V56" s="34"/>
      <c r="W56" s="34"/>
      <c r="X56" s="34"/>
      <c r="Y56" s="34"/>
      <c r="Z56" s="34"/>
      <c r="AA56" s="34"/>
      <c r="AB56" s="34"/>
      <c r="AC56" s="34"/>
      <c r="AD56" s="34"/>
      <c r="AE56" s="34"/>
    </row>
    <row r="57" spans="1:31" s="1" customFormat="1" ht="29.25" customHeight="1">
      <c r="A57" s="34"/>
      <c r="B57" s="35"/>
      <c r="C57" s="139" t="s">
        <v>104</v>
      </c>
      <c r="D57" s="43"/>
      <c r="E57" s="43"/>
      <c r="F57" s="43"/>
      <c r="G57" s="43"/>
      <c r="H57" s="43"/>
      <c r="I57" s="140"/>
      <c r="J57" s="141" t="s">
        <v>105</v>
      </c>
      <c r="K57" s="43"/>
      <c r="L57" s="108"/>
      <c r="S57" s="34"/>
      <c r="T57" s="34"/>
      <c r="U57" s="34"/>
      <c r="V57" s="34"/>
      <c r="W57" s="34"/>
      <c r="X57" s="34"/>
      <c r="Y57" s="34"/>
      <c r="Z57" s="34"/>
      <c r="AA57" s="34"/>
      <c r="AB57" s="34"/>
      <c r="AC57" s="34"/>
      <c r="AD57" s="34"/>
      <c r="AE57" s="34"/>
    </row>
    <row r="58" spans="1:31" s="1" customFormat="1" ht="10.35" customHeight="1">
      <c r="A58" s="34"/>
      <c r="B58" s="35"/>
      <c r="C58" s="36"/>
      <c r="D58" s="36"/>
      <c r="E58" s="36"/>
      <c r="F58" s="36"/>
      <c r="G58" s="36"/>
      <c r="H58" s="36"/>
      <c r="I58" s="107"/>
      <c r="J58" s="36"/>
      <c r="K58" s="36"/>
      <c r="L58" s="108"/>
      <c r="S58" s="34"/>
      <c r="T58" s="34"/>
      <c r="U58" s="34"/>
      <c r="V58" s="34"/>
      <c r="W58" s="34"/>
      <c r="X58" s="34"/>
      <c r="Y58" s="34"/>
      <c r="Z58" s="34"/>
      <c r="AA58" s="34"/>
      <c r="AB58" s="34"/>
      <c r="AC58" s="34"/>
      <c r="AD58" s="34"/>
      <c r="AE58" s="34"/>
    </row>
    <row r="59" spans="1:47" s="1" customFormat="1" ht="22.9" customHeight="1">
      <c r="A59" s="34"/>
      <c r="B59" s="35"/>
      <c r="C59" s="142" t="s">
        <v>76</v>
      </c>
      <c r="D59" s="36"/>
      <c r="E59" s="36"/>
      <c r="F59" s="36"/>
      <c r="G59" s="36"/>
      <c r="H59" s="36"/>
      <c r="I59" s="107"/>
      <c r="J59" s="76">
        <f>J80</f>
        <v>0</v>
      </c>
      <c r="K59" s="36"/>
      <c r="L59" s="108"/>
      <c r="S59" s="34"/>
      <c r="T59" s="34"/>
      <c r="U59" s="34"/>
      <c r="V59" s="34"/>
      <c r="W59" s="34"/>
      <c r="X59" s="34"/>
      <c r="Y59" s="34"/>
      <c r="Z59" s="34"/>
      <c r="AA59" s="34"/>
      <c r="AB59" s="34"/>
      <c r="AC59" s="34"/>
      <c r="AD59" s="34"/>
      <c r="AE59" s="34"/>
      <c r="AU59" s="17" t="s">
        <v>106</v>
      </c>
    </row>
    <row r="60" spans="2:12" s="8" customFormat="1" ht="24.95" customHeight="1">
      <c r="B60" s="143"/>
      <c r="C60" s="144"/>
      <c r="D60" s="145" t="s">
        <v>671</v>
      </c>
      <c r="E60" s="146"/>
      <c r="F60" s="146"/>
      <c r="G60" s="146"/>
      <c r="H60" s="146"/>
      <c r="I60" s="147"/>
      <c r="J60" s="148">
        <f>J81</f>
        <v>0</v>
      </c>
      <c r="K60" s="144"/>
      <c r="L60" s="149"/>
    </row>
    <row r="61" spans="1:31" s="1" customFormat="1" ht="21.75" customHeight="1">
      <c r="A61" s="34"/>
      <c r="B61" s="35"/>
      <c r="C61" s="36"/>
      <c r="D61" s="36"/>
      <c r="E61" s="36"/>
      <c r="F61" s="36"/>
      <c r="G61" s="36"/>
      <c r="H61" s="36"/>
      <c r="I61" s="107"/>
      <c r="J61" s="36"/>
      <c r="K61" s="36"/>
      <c r="L61" s="108"/>
      <c r="S61" s="34"/>
      <c r="T61" s="34"/>
      <c r="U61" s="34"/>
      <c r="V61" s="34"/>
      <c r="W61" s="34"/>
      <c r="X61" s="34"/>
      <c r="Y61" s="34"/>
      <c r="Z61" s="34"/>
      <c r="AA61" s="34"/>
      <c r="AB61" s="34"/>
      <c r="AC61" s="34"/>
      <c r="AD61" s="34"/>
      <c r="AE61" s="34"/>
    </row>
    <row r="62" spans="1:31" s="1" customFormat="1" ht="6.95" customHeight="1">
      <c r="A62" s="34"/>
      <c r="B62" s="47"/>
      <c r="C62" s="48"/>
      <c r="D62" s="48"/>
      <c r="E62" s="48"/>
      <c r="F62" s="48"/>
      <c r="G62" s="48"/>
      <c r="H62" s="48"/>
      <c r="I62" s="135"/>
      <c r="J62" s="48"/>
      <c r="K62" s="48"/>
      <c r="L62" s="108"/>
      <c r="S62" s="34"/>
      <c r="T62" s="34"/>
      <c r="U62" s="34"/>
      <c r="V62" s="34"/>
      <c r="W62" s="34"/>
      <c r="X62" s="34"/>
      <c r="Y62" s="34"/>
      <c r="Z62" s="34"/>
      <c r="AA62" s="34"/>
      <c r="AB62" s="34"/>
      <c r="AC62" s="34"/>
      <c r="AD62" s="34"/>
      <c r="AE62" s="34"/>
    </row>
    <row r="66" spans="1:31" s="1" customFormat="1" ht="6.95" customHeight="1">
      <c r="A66" s="34"/>
      <c r="B66" s="49"/>
      <c r="C66" s="50"/>
      <c r="D66" s="50"/>
      <c r="E66" s="50"/>
      <c r="F66" s="50"/>
      <c r="G66" s="50"/>
      <c r="H66" s="50"/>
      <c r="I66" s="138"/>
      <c r="J66" s="50"/>
      <c r="K66" s="50"/>
      <c r="L66" s="108"/>
      <c r="S66" s="34"/>
      <c r="T66" s="34"/>
      <c r="U66" s="34"/>
      <c r="V66" s="34"/>
      <c r="W66" s="34"/>
      <c r="X66" s="34"/>
      <c r="Y66" s="34"/>
      <c r="Z66" s="34"/>
      <c r="AA66" s="34"/>
      <c r="AB66" s="34"/>
      <c r="AC66" s="34"/>
      <c r="AD66" s="34"/>
      <c r="AE66" s="34"/>
    </row>
    <row r="67" spans="1:31" s="1" customFormat="1" ht="24.95" customHeight="1">
      <c r="A67" s="34"/>
      <c r="B67" s="35"/>
      <c r="C67" s="23" t="s">
        <v>123</v>
      </c>
      <c r="D67" s="36"/>
      <c r="E67" s="36"/>
      <c r="F67" s="36"/>
      <c r="G67" s="36"/>
      <c r="H67" s="36"/>
      <c r="I67" s="107"/>
      <c r="J67" s="36"/>
      <c r="K67" s="36"/>
      <c r="L67" s="108"/>
      <c r="S67" s="34"/>
      <c r="T67" s="34"/>
      <c r="U67" s="34"/>
      <c r="V67" s="34"/>
      <c r="W67" s="34"/>
      <c r="X67" s="34"/>
      <c r="Y67" s="34"/>
      <c r="Z67" s="34"/>
      <c r="AA67" s="34"/>
      <c r="AB67" s="34"/>
      <c r="AC67" s="34"/>
      <c r="AD67" s="34"/>
      <c r="AE67" s="34"/>
    </row>
    <row r="68" spans="1:31" s="1" customFormat="1" ht="6.95" customHeight="1">
      <c r="A68" s="34"/>
      <c r="B68" s="35"/>
      <c r="C68" s="36"/>
      <c r="D68" s="36"/>
      <c r="E68" s="36"/>
      <c r="F68" s="36"/>
      <c r="G68" s="36"/>
      <c r="H68" s="36"/>
      <c r="I68" s="107"/>
      <c r="J68" s="36"/>
      <c r="K68" s="36"/>
      <c r="L68" s="108"/>
      <c r="S68" s="34"/>
      <c r="T68" s="34"/>
      <c r="U68" s="34"/>
      <c r="V68" s="34"/>
      <c r="W68" s="34"/>
      <c r="X68" s="34"/>
      <c r="Y68" s="34"/>
      <c r="Z68" s="34"/>
      <c r="AA68" s="34"/>
      <c r="AB68" s="34"/>
      <c r="AC68" s="34"/>
      <c r="AD68" s="34"/>
      <c r="AE68" s="34"/>
    </row>
    <row r="69" spans="1:31" s="1" customFormat="1" ht="12" customHeight="1">
      <c r="A69" s="34"/>
      <c r="B69" s="35"/>
      <c r="C69" s="29" t="s">
        <v>23</v>
      </c>
      <c r="D69" s="36"/>
      <c r="E69" s="36"/>
      <c r="F69" s="36"/>
      <c r="G69" s="36"/>
      <c r="H69" s="36"/>
      <c r="I69" s="107"/>
      <c r="J69" s="36"/>
      <c r="K69" s="36"/>
      <c r="L69" s="108"/>
      <c r="S69" s="34"/>
      <c r="T69" s="34"/>
      <c r="U69" s="34"/>
      <c r="V69" s="34"/>
      <c r="W69" s="34"/>
      <c r="X69" s="34"/>
      <c r="Y69" s="34"/>
      <c r="Z69" s="34"/>
      <c r="AA69" s="34"/>
      <c r="AB69" s="34"/>
      <c r="AC69" s="34"/>
      <c r="AD69" s="34"/>
      <c r="AE69" s="34"/>
    </row>
    <row r="70" spans="1:31" s="1" customFormat="1" ht="24" customHeight="1">
      <c r="A70" s="34"/>
      <c r="B70" s="35"/>
      <c r="C70" s="36"/>
      <c r="D70" s="36"/>
      <c r="E70" s="369" t="str">
        <f>E7</f>
        <v>VÝKAZ VÝMĚR- Vytvoření infrastruktury pro Centrum e-learningu</v>
      </c>
      <c r="F70" s="370"/>
      <c r="G70" s="370"/>
      <c r="H70" s="370"/>
      <c r="I70" s="107"/>
      <c r="J70" s="36"/>
      <c r="K70" s="36"/>
      <c r="L70" s="108"/>
      <c r="S70" s="34"/>
      <c r="T70" s="34"/>
      <c r="U70" s="34"/>
      <c r="V70" s="34"/>
      <c r="W70" s="34"/>
      <c r="X70" s="34"/>
      <c r="Y70" s="34"/>
      <c r="Z70" s="34"/>
      <c r="AA70" s="34"/>
      <c r="AB70" s="34"/>
      <c r="AC70" s="34"/>
      <c r="AD70" s="34"/>
      <c r="AE70" s="34"/>
    </row>
    <row r="71" spans="1:31" s="1" customFormat="1" ht="12" customHeight="1">
      <c r="A71" s="34"/>
      <c r="B71" s="35"/>
      <c r="C71" s="29" t="s">
        <v>100</v>
      </c>
      <c r="D71" s="36"/>
      <c r="E71" s="36"/>
      <c r="F71" s="36"/>
      <c r="G71" s="36"/>
      <c r="H71" s="36"/>
      <c r="I71" s="107"/>
      <c r="J71" s="36"/>
      <c r="K71" s="36"/>
      <c r="L71" s="108"/>
      <c r="S71" s="34"/>
      <c r="T71" s="34"/>
      <c r="U71" s="34"/>
      <c r="V71" s="34"/>
      <c r="W71" s="34"/>
      <c r="X71" s="34"/>
      <c r="Y71" s="34"/>
      <c r="Z71" s="34"/>
      <c r="AA71" s="34"/>
      <c r="AB71" s="34"/>
      <c r="AC71" s="34"/>
      <c r="AD71" s="34"/>
      <c r="AE71" s="34"/>
    </row>
    <row r="72" spans="1:31" s="1" customFormat="1" ht="14.45" customHeight="1">
      <c r="A72" s="34"/>
      <c r="B72" s="35"/>
      <c r="C72" s="36"/>
      <c r="D72" s="36"/>
      <c r="E72" s="340" t="str">
        <f>E9</f>
        <v>VRNa - Ostatní a vedlejší náklady</v>
      </c>
      <c r="F72" s="368"/>
      <c r="G72" s="368"/>
      <c r="H72" s="368"/>
      <c r="I72" s="107"/>
      <c r="J72" s="36"/>
      <c r="K72" s="36"/>
      <c r="L72" s="108"/>
      <c r="S72" s="34"/>
      <c r="T72" s="34"/>
      <c r="U72" s="34"/>
      <c r="V72" s="34"/>
      <c r="W72" s="34"/>
      <c r="X72" s="34"/>
      <c r="Y72" s="34"/>
      <c r="Z72" s="34"/>
      <c r="AA72" s="34"/>
      <c r="AB72" s="34"/>
      <c r="AC72" s="34"/>
      <c r="AD72" s="34"/>
      <c r="AE72" s="34"/>
    </row>
    <row r="73" spans="1:31" s="1" customFormat="1" ht="6.95" customHeight="1">
      <c r="A73" s="34"/>
      <c r="B73" s="35"/>
      <c r="C73" s="36"/>
      <c r="D73" s="36"/>
      <c r="E73" s="36"/>
      <c r="F73" s="36"/>
      <c r="G73" s="36"/>
      <c r="H73" s="36"/>
      <c r="I73" s="107"/>
      <c r="J73" s="36"/>
      <c r="K73" s="36"/>
      <c r="L73" s="108"/>
      <c r="S73" s="34"/>
      <c r="T73" s="34"/>
      <c r="U73" s="34"/>
      <c r="V73" s="34"/>
      <c r="W73" s="34"/>
      <c r="X73" s="34"/>
      <c r="Y73" s="34"/>
      <c r="Z73" s="34"/>
      <c r="AA73" s="34"/>
      <c r="AB73" s="34"/>
      <c r="AC73" s="34"/>
      <c r="AD73" s="34"/>
      <c r="AE73" s="34"/>
    </row>
    <row r="74" spans="1:31" s="1" customFormat="1" ht="12" customHeight="1">
      <c r="A74" s="34"/>
      <c r="B74" s="35"/>
      <c r="C74" s="29" t="s">
        <v>28</v>
      </c>
      <c r="D74" s="36"/>
      <c r="E74" s="36"/>
      <c r="F74" s="27" t="str">
        <f>F12</f>
        <v xml:space="preserve"> </v>
      </c>
      <c r="G74" s="36"/>
      <c r="H74" s="36"/>
      <c r="I74" s="110" t="s">
        <v>30</v>
      </c>
      <c r="J74" s="59" t="str">
        <f>IF(J12="","",J12)</f>
        <v>14. 1. 2019</v>
      </c>
      <c r="K74" s="36"/>
      <c r="L74" s="108"/>
      <c r="S74" s="34"/>
      <c r="T74" s="34"/>
      <c r="U74" s="34"/>
      <c r="V74" s="34"/>
      <c r="W74" s="34"/>
      <c r="X74" s="34"/>
      <c r="Y74" s="34"/>
      <c r="Z74" s="34"/>
      <c r="AA74" s="34"/>
      <c r="AB74" s="34"/>
      <c r="AC74" s="34"/>
      <c r="AD74" s="34"/>
      <c r="AE74" s="34"/>
    </row>
    <row r="75" spans="1:31" s="1" customFormat="1" ht="6.95" customHeight="1">
      <c r="A75" s="34"/>
      <c r="B75" s="35"/>
      <c r="C75" s="36"/>
      <c r="D75" s="36"/>
      <c r="E75" s="36"/>
      <c r="F75" s="36"/>
      <c r="G75" s="36"/>
      <c r="H75" s="36"/>
      <c r="I75" s="107"/>
      <c r="J75" s="36"/>
      <c r="K75" s="36"/>
      <c r="L75" s="108"/>
      <c r="S75" s="34"/>
      <c r="T75" s="34"/>
      <c r="U75" s="34"/>
      <c r="V75" s="34"/>
      <c r="W75" s="34"/>
      <c r="X75" s="34"/>
      <c r="Y75" s="34"/>
      <c r="Z75" s="34"/>
      <c r="AA75" s="34"/>
      <c r="AB75" s="34"/>
      <c r="AC75" s="34"/>
      <c r="AD75" s="34"/>
      <c r="AE75" s="34"/>
    </row>
    <row r="76" spans="1:31" s="1" customFormat="1" ht="15.6" customHeight="1">
      <c r="A76" s="34"/>
      <c r="B76" s="35"/>
      <c r="C76" s="29" t="s">
        <v>32</v>
      </c>
      <c r="D76" s="36"/>
      <c r="E76" s="36"/>
      <c r="F76" s="27" t="str">
        <f>E15</f>
        <v>Univerzita Karlova - Ústřední knihovna</v>
      </c>
      <c r="G76" s="36"/>
      <c r="H76" s="36"/>
      <c r="I76" s="110" t="s">
        <v>38</v>
      </c>
      <c r="J76" s="32" t="str">
        <f>E21</f>
        <v>Revitali s.r.o.</v>
      </c>
      <c r="K76" s="36"/>
      <c r="L76" s="108"/>
      <c r="S76" s="34"/>
      <c r="T76" s="34"/>
      <c r="U76" s="34"/>
      <c r="V76" s="34"/>
      <c r="W76" s="34"/>
      <c r="X76" s="34"/>
      <c r="Y76" s="34"/>
      <c r="Z76" s="34"/>
      <c r="AA76" s="34"/>
      <c r="AB76" s="34"/>
      <c r="AC76" s="34"/>
      <c r="AD76" s="34"/>
      <c r="AE76" s="34"/>
    </row>
    <row r="77" spans="1:31" s="1" customFormat="1" ht="15.6" customHeight="1">
      <c r="A77" s="34"/>
      <c r="B77" s="35"/>
      <c r="C77" s="29" t="s">
        <v>36</v>
      </c>
      <c r="D77" s="36"/>
      <c r="E77" s="36"/>
      <c r="F77" s="27" t="str">
        <f>IF(E18="","",E18)</f>
        <v>Vyplň údaj</v>
      </c>
      <c r="G77" s="36"/>
      <c r="H77" s="36"/>
      <c r="I77" s="110" t="s">
        <v>41</v>
      </c>
      <c r="J77" s="32" t="str">
        <f>E24</f>
        <v xml:space="preserve"> </v>
      </c>
      <c r="K77" s="36"/>
      <c r="L77" s="108"/>
      <c r="S77" s="34"/>
      <c r="T77" s="34"/>
      <c r="U77" s="34"/>
      <c r="V77" s="34"/>
      <c r="W77" s="34"/>
      <c r="X77" s="34"/>
      <c r="Y77" s="34"/>
      <c r="Z77" s="34"/>
      <c r="AA77" s="34"/>
      <c r="AB77" s="34"/>
      <c r="AC77" s="34"/>
      <c r="AD77" s="34"/>
      <c r="AE77" s="34"/>
    </row>
    <row r="78" spans="1:31" s="1" customFormat="1" ht="10.35" customHeight="1">
      <c r="A78" s="34"/>
      <c r="B78" s="35"/>
      <c r="C78" s="36"/>
      <c r="D78" s="36"/>
      <c r="E78" s="36"/>
      <c r="F78" s="36"/>
      <c r="G78" s="36"/>
      <c r="H78" s="36"/>
      <c r="I78" s="107"/>
      <c r="J78" s="36"/>
      <c r="K78" s="36"/>
      <c r="L78" s="108"/>
      <c r="S78" s="34"/>
      <c r="T78" s="34"/>
      <c r="U78" s="34"/>
      <c r="V78" s="34"/>
      <c r="W78" s="34"/>
      <c r="X78" s="34"/>
      <c r="Y78" s="34"/>
      <c r="Z78" s="34"/>
      <c r="AA78" s="34"/>
      <c r="AB78" s="34"/>
      <c r="AC78" s="34"/>
      <c r="AD78" s="34"/>
      <c r="AE78" s="34"/>
    </row>
    <row r="79" spans="1:31" s="10" customFormat="1" ht="29.25" customHeight="1">
      <c r="A79" s="157"/>
      <c r="B79" s="158"/>
      <c r="C79" s="159" t="s">
        <v>124</v>
      </c>
      <c r="D79" s="160" t="s">
        <v>63</v>
      </c>
      <c r="E79" s="160" t="s">
        <v>59</v>
      </c>
      <c r="F79" s="160" t="s">
        <v>60</v>
      </c>
      <c r="G79" s="160" t="s">
        <v>125</v>
      </c>
      <c r="H79" s="160" t="s">
        <v>126</v>
      </c>
      <c r="I79" s="161" t="s">
        <v>127</v>
      </c>
      <c r="J79" s="160" t="s">
        <v>105</v>
      </c>
      <c r="K79" s="162" t="s">
        <v>128</v>
      </c>
      <c r="L79" s="163"/>
      <c r="M79" s="67" t="s">
        <v>26</v>
      </c>
      <c r="N79" s="68" t="s">
        <v>48</v>
      </c>
      <c r="O79" s="68" t="s">
        <v>129</v>
      </c>
      <c r="P79" s="68" t="s">
        <v>130</v>
      </c>
      <c r="Q79" s="68" t="s">
        <v>131</v>
      </c>
      <c r="R79" s="68" t="s">
        <v>132</v>
      </c>
      <c r="S79" s="68" t="s">
        <v>133</v>
      </c>
      <c r="T79" s="69" t="s">
        <v>134</v>
      </c>
      <c r="U79" s="157"/>
      <c r="V79" s="157"/>
      <c r="W79" s="157"/>
      <c r="X79" s="157"/>
      <c r="Y79" s="157"/>
      <c r="Z79" s="157"/>
      <c r="AA79" s="157"/>
      <c r="AB79" s="157"/>
      <c r="AC79" s="157"/>
      <c r="AD79" s="157"/>
      <c r="AE79" s="157"/>
    </row>
    <row r="80" spans="1:63" s="1" customFormat="1" ht="22.9" customHeight="1">
      <c r="A80" s="34"/>
      <c r="B80" s="35"/>
      <c r="C80" s="74" t="s">
        <v>135</v>
      </c>
      <c r="D80" s="36"/>
      <c r="E80" s="36"/>
      <c r="F80" s="36"/>
      <c r="G80" s="36"/>
      <c r="H80" s="36"/>
      <c r="I80" s="107"/>
      <c r="J80" s="164">
        <f>BK80</f>
        <v>0</v>
      </c>
      <c r="K80" s="36"/>
      <c r="L80" s="39"/>
      <c r="M80" s="70"/>
      <c r="N80" s="165"/>
      <c r="O80" s="71"/>
      <c r="P80" s="166">
        <f>P81</f>
        <v>0</v>
      </c>
      <c r="Q80" s="71"/>
      <c r="R80" s="166">
        <f>R81</f>
        <v>0</v>
      </c>
      <c r="S80" s="71"/>
      <c r="T80" s="167">
        <f>T81</f>
        <v>0</v>
      </c>
      <c r="U80" s="34"/>
      <c r="V80" s="34"/>
      <c r="W80" s="34"/>
      <c r="X80" s="34"/>
      <c r="Y80" s="34"/>
      <c r="Z80" s="34"/>
      <c r="AA80" s="34"/>
      <c r="AB80" s="34"/>
      <c r="AC80" s="34"/>
      <c r="AD80" s="34"/>
      <c r="AE80" s="34"/>
      <c r="AT80" s="17" t="s">
        <v>77</v>
      </c>
      <c r="AU80" s="17" t="s">
        <v>106</v>
      </c>
      <c r="BK80" s="168">
        <f>BK81</f>
        <v>0</v>
      </c>
    </row>
    <row r="81" spans="2:63" s="11" customFormat="1" ht="25.9" customHeight="1">
      <c r="B81" s="169"/>
      <c r="C81" s="170"/>
      <c r="D81" s="171" t="s">
        <v>77</v>
      </c>
      <c r="E81" s="172" t="s">
        <v>672</v>
      </c>
      <c r="F81" s="172" t="s">
        <v>673</v>
      </c>
      <c r="G81" s="170"/>
      <c r="H81" s="170"/>
      <c r="I81" s="173"/>
      <c r="J81" s="174">
        <f>BK81</f>
        <v>0</v>
      </c>
      <c r="K81" s="170"/>
      <c r="L81" s="175"/>
      <c r="M81" s="176"/>
      <c r="N81" s="177"/>
      <c r="O81" s="177"/>
      <c r="P81" s="178">
        <f>SUM(P82:P86)</f>
        <v>0</v>
      </c>
      <c r="Q81" s="177"/>
      <c r="R81" s="178">
        <f>SUM(R82:R86)</f>
        <v>0</v>
      </c>
      <c r="S81" s="177"/>
      <c r="T81" s="179">
        <f>SUM(T82:T86)</f>
        <v>0</v>
      </c>
      <c r="AR81" s="180" t="s">
        <v>173</v>
      </c>
      <c r="AT81" s="181" t="s">
        <v>77</v>
      </c>
      <c r="AU81" s="181" t="s">
        <v>78</v>
      </c>
      <c r="AY81" s="180" t="s">
        <v>138</v>
      </c>
      <c r="BK81" s="182">
        <f>SUM(BK82:BK86)</f>
        <v>0</v>
      </c>
    </row>
    <row r="82" spans="1:65" s="1" customFormat="1" ht="14.45" customHeight="1">
      <c r="A82" s="34"/>
      <c r="B82" s="35"/>
      <c r="C82" s="185" t="s">
        <v>83</v>
      </c>
      <c r="D82" s="185" t="s">
        <v>143</v>
      </c>
      <c r="E82" s="186" t="s">
        <v>674</v>
      </c>
      <c r="F82" s="187" t="s">
        <v>675</v>
      </c>
      <c r="G82" s="188" t="s">
        <v>189</v>
      </c>
      <c r="H82" s="189">
        <v>1</v>
      </c>
      <c r="I82" s="190"/>
      <c r="J82" s="191">
        <f>ROUND(I82*H82,2)</f>
        <v>0</v>
      </c>
      <c r="K82" s="187" t="s">
        <v>26</v>
      </c>
      <c r="L82" s="39"/>
      <c r="M82" s="192" t="s">
        <v>26</v>
      </c>
      <c r="N82" s="193" t="s">
        <v>49</v>
      </c>
      <c r="O82" s="64"/>
      <c r="P82" s="194">
        <f>O82*H82</f>
        <v>0</v>
      </c>
      <c r="Q82" s="194">
        <v>0</v>
      </c>
      <c r="R82" s="194">
        <f>Q82*H82</f>
        <v>0</v>
      </c>
      <c r="S82" s="194">
        <v>0</v>
      </c>
      <c r="T82" s="195">
        <f>S82*H82</f>
        <v>0</v>
      </c>
      <c r="U82" s="34"/>
      <c r="V82" s="34"/>
      <c r="W82" s="34"/>
      <c r="X82" s="34"/>
      <c r="Y82" s="34"/>
      <c r="Z82" s="34"/>
      <c r="AA82" s="34"/>
      <c r="AB82" s="34"/>
      <c r="AC82" s="34"/>
      <c r="AD82" s="34"/>
      <c r="AE82" s="34"/>
      <c r="AR82" s="196" t="s">
        <v>93</v>
      </c>
      <c r="AT82" s="196" t="s">
        <v>143</v>
      </c>
      <c r="AU82" s="196" t="s">
        <v>83</v>
      </c>
      <c r="AY82" s="17" t="s">
        <v>138</v>
      </c>
      <c r="BE82" s="197">
        <f>IF(N82="základní",J82,0)</f>
        <v>0</v>
      </c>
      <c r="BF82" s="197">
        <f>IF(N82="snížená",J82,0)</f>
        <v>0</v>
      </c>
      <c r="BG82" s="197">
        <f>IF(N82="zákl. přenesená",J82,0)</f>
        <v>0</v>
      </c>
      <c r="BH82" s="197">
        <f>IF(N82="sníž. přenesená",J82,0)</f>
        <v>0</v>
      </c>
      <c r="BI82" s="197">
        <f>IF(N82="nulová",J82,0)</f>
        <v>0</v>
      </c>
      <c r="BJ82" s="17" t="s">
        <v>83</v>
      </c>
      <c r="BK82" s="197">
        <f>ROUND(I82*H82,2)</f>
        <v>0</v>
      </c>
      <c r="BL82" s="17" t="s">
        <v>93</v>
      </c>
      <c r="BM82" s="196" t="s">
        <v>676</v>
      </c>
    </row>
    <row r="83" spans="1:65" s="1" customFormat="1" ht="226.9" customHeight="1">
      <c r="A83" s="34"/>
      <c r="B83" s="35"/>
      <c r="C83" s="185" t="s">
        <v>87</v>
      </c>
      <c r="D83" s="185" t="s">
        <v>143</v>
      </c>
      <c r="E83" s="186" t="s">
        <v>677</v>
      </c>
      <c r="F83" s="187" t="s">
        <v>678</v>
      </c>
      <c r="G83" s="188" t="s">
        <v>189</v>
      </c>
      <c r="H83" s="189">
        <v>1</v>
      </c>
      <c r="I83" s="190"/>
      <c r="J83" s="191">
        <f>ROUND(I83*H83,2)</f>
        <v>0</v>
      </c>
      <c r="K83" s="187" t="s">
        <v>26</v>
      </c>
      <c r="L83" s="39"/>
      <c r="M83" s="192" t="s">
        <v>26</v>
      </c>
      <c r="N83" s="193" t="s">
        <v>49</v>
      </c>
      <c r="O83" s="64"/>
      <c r="P83" s="194">
        <f>O83*H83</f>
        <v>0</v>
      </c>
      <c r="Q83" s="194">
        <v>0</v>
      </c>
      <c r="R83" s="194">
        <f>Q83*H83</f>
        <v>0</v>
      </c>
      <c r="S83" s="194">
        <v>0</v>
      </c>
      <c r="T83" s="195">
        <f>S83*H83</f>
        <v>0</v>
      </c>
      <c r="U83" s="34"/>
      <c r="V83" s="34"/>
      <c r="W83" s="34"/>
      <c r="X83" s="34"/>
      <c r="Y83" s="34"/>
      <c r="Z83" s="34"/>
      <c r="AA83" s="34"/>
      <c r="AB83" s="34"/>
      <c r="AC83" s="34"/>
      <c r="AD83" s="34"/>
      <c r="AE83" s="34"/>
      <c r="AR83" s="196" t="s">
        <v>93</v>
      </c>
      <c r="AT83" s="196" t="s">
        <v>143</v>
      </c>
      <c r="AU83" s="196" t="s">
        <v>83</v>
      </c>
      <c r="AY83" s="17" t="s">
        <v>138</v>
      </c>
      <c r="BE83" s="197">
        <f>IF(N83="základní",J83,0)</f>
        <v>0</v>
      </c>
      <c r="BF83" s="197">
        <f>IF(N83="snížená",J83,0)</f>
        <v>0</v>
      </c>
      <c r="BG83" s="197">
        <f>IF(N83="zákl. přenesená",J83,0)</f>
        <v>0</v>
      </c>
      <c r="BH83" s="197">
        <f>IF(N83="sníž. přenesená",J83,0)</f>
        <v>0</v>
      </c>
      <c r="BI83" s="197">
        <f>IF(N83="nulová",J83,0)</f>
        <v>0</v>
      </c>
      <c r="BJ83" s="17" t="s">
        <v>83</v>
      </c>
      <c r="BK83" s="197">
        <f>ROUND(I83*H83,2)</f>
        <v>0</v>
      </c>
      <c r="BL83" s="17" t="s">
        <v>93</v>
      </c>
      <c r="BM83" s="196" t="s">
        <v>679</v>
      </c>
    </row>
    <row r="84" spans="1:65" s="1" customFormat="1" ht="194.45" customHeight="1">
      <c r="A84" s="34"/>
      <c r="B84" s="35"/>
      <c r="C84" s="185" t="s">
        <v>90</v>
      </c>
      <c r="D84" s="185" t="s">
        <v>143</v>
      </c>
      <c r="E84" s="186" t="s">
        <v>680</v>
      </c>
      <c r="F84" s="187" t="s">
        <v>681</v>
      </c>
      <c r="G84" s="188" t="s">
        <v>189</v>
      </c>
      <c r="H84" s="189">
        <v>1</v>
      </c>
      <c r="I84" s="190"/>
      <c r="J84" s="191">
        <f>ROUND(I84*H84,2)</f>
        <v>0</v>
      </c>
      <c r="K84" s="187" t="s">
        <v>26</v>
      </c>
      <c r="L84" s="39"/>
      <c r="M84" s="192" t="s">
        <v>26</v>
      </c>
      <c r="N84" s="193" t="s">
        <v>49</v>
      </c>
      <c r="O84" s="64"/>
      <c r="P84" s="194">
        <f>O84*H84</f>
        <v>0</v>
      </c>
      <c r="Q84" s="194">
        <v>0</v>
      </c>
      <c r="R84" s="194">
        <f>Q84*H84</f>
        <v>0</v>
      </c>
      <c r="S84" s="194">
        <v>0</v>
      </c>
      <c r="T84" s="195">
        <f>S84*H84</f>
        <v>0</v>
      </c>
      <c r="U84" s="34"/>
      <c r="V84" s="34"/>
      <c r="W84" s="34"/>
      <c r="X84" s="34"/>
      <c r="Y84" s="34"/>
      <c r="Z84" s="34"/>
      <c r="AA84" s="34"/>
      <c r="AB84" s="34"/>
      <c r="AC84" s="34"/>
      <c r="AD84" s="34"/>
      <c r="AE84" s="34"/>
      <c r="AR84" s="196" t="s">
        <v>93</v>
      </c>
      <c r="AT84" s="196" t="s">
        <v>143</v>
      </c>
      <c r="AU84" s="196" t="s">
        <v>83</v>
      </c>
      <c r="AY84" s="17" t="s">
        <v>138</v>
      </c>
      <c r="BE84" s="197">
        <f>IF(N84="základní",J84,0)</f>
        <v>0</v>
      </c>
      <c r="BF84" s="197">
        <f>IF(N84="snížená",J84,0)</f>
        <v>0</v>
      </c>
      <c r="BG84" s="197">
        <f>IF(N84="zákl. přenesená",J84,0)</f>
        <v>0</v>
      </c>
      <c r="BH84" s="197">
        <f>IF(N84="sníž. přenesená",J84,0)</f>
        <v>0</v>
      </c>
      <c r="BI84" s="197">
        <f>IF(N84="nulová",J84,0)</f>
        <v>0</v>
      </c>
      <c r="BJ84" s="17" t="s">
        <v>83</v>
      </c>
      <c r="BK84" s="197">
        <f>ROUND(I84*H84,2)</f>
        <v>0</v>
      </c>
      <c r="BL84" s="17" t="s">
        <v>93</v>
      </c>
      <c r="BM84" s="196" t="s">
        <v>682</v>
      </c>
    </row>
    <row r="85" spans="1:65" s="1" customFormat="1" ht="151.15" customHeight="1">
      <c r="A85" s="34"/>
      <c r="B85" s="35"/>
      <c r="C85" s="185" t="s">
        <v>173</v>
      </c>
      <c r="D85" s="185" t="s">
        <v>143</v>
      </c>
      <c r="E85" s="186" t="s">
        <v>683</v>
      </c>
      <c r="F85" s="187" t="s">
        <v>684</v>
      </c>
      <c r="G85" s="188" t="s">
        <v>189</v>
      </c>
      <c r="H85" s="189">
        <v>1</v>
      </c>
      <c r="I85" s="190"/>
      <c r="J85" s="191">
        <f>ROUND(I85*H85,2)</f>
        <v>0</v>
      </c>
      <c r="K85" s="187" t="s">
        <v>26</v>
      </c>
      <c r="L85" s="39"/>
      <c r="M85" s="192" t="s">
        <v>26</v>
      </c>
      <c r="N85" s="193" t="s">
        <v>49</v>
      </c>
      <c r="O85" s="64"/>
      <c r="P85" s="194">
        <f>O85*H85</f>
        <v>0</v>
      </c>
      <c r="Q85" s="194">
        <v>0</v>
      </c>
      <c r="R85" s="194">
        <f>Q85*H85</f>
        <v>0</v>
      </c>
      <c r="S85" s="194">
        <v>0</v>
      </c>
      <c r="T85" s="195">
        <f>S85*H85</f>
        <v>0</v>
      </c>
      <c r="U85" s="34"/>
      <c r="V85" s="34"/>
      <c r="W85" s="34"/>
      <c r="X85" s="34"/>
      <c r="Y85" s="34"/>
      <c r="Z85" s="34"/>
      <c r="AA85" s="34"/>
      <c r="AB85" s="34"/>
      <c r="AC85" s="34"/>
      <c r="AD85" s="34"/>
      <c r="AE85" s="34"/>
      <c r="AR85" s="196" t="s">
        <v>93</v>
      </c>
      <c r="AT85" s="196" t="s">
        <v>143</v>
      </c>
      <c r="AU85" s="196" t="s">
        <v>83</v>
      </c>
      <c r="AY85" s="17" t="s">
        <v>138</v>
      </c>
      <c r="BE85" s="197">
        <f>IF(N85="základní",J85,0)</f>
        <v>0</v>
      </c>
      <c r="BF85" s="197">
        <f>IF(N85="snížená",J85,0)</f>
        <v>0</v>
      </c>
      <c r="BG85" s="197">
        <f>IF(N85="zákl. přenesená",J85,0)</f>
        <v>0</v>
      </c>
      <c r="BH85" s="197">
        <f>IF(N85="sníž. přenesená",J85,0)</f>
        <v>0</v>
      </c>
      <c r="BI85" s="197">
        <f>IF(N85="nulová",J85,0)</f>
        <v>0</v>
      </c>
      <c r="BJ85" s="17" t="s">
        <v>83</v>
      </c>
      <c r="BK85" s="197">
        <f>ROUND(I85*H85,2)</f>
        <v>0</v>
      </c>
      <c r="BL85" s="17" t="s">
        <v>93</v>
      </c>
      <c r="BM85" s="196" t="s">
        <v>685</v>
      </c>
    </row>
    <row r="86" spans="1:65" s="1" customFormat="1" ht="14.45" customHeight="1">
      <c r="A86" s="34"/>
      <c r="B86" s="35"/>
      <c r="C86" s="185" t="s">
        <v>139</v>
      </c>
      <c r="D86" s="185" t="s">
        <v>143</v>
      </c>
      <c r="E86" s="186" t="s">
        <v>686</v>
      </c>
      <c r="F86" s="187" t="s">
        <v>687</v>
      </c>
      <c r="G86" s="188" t="s">
        <v>189</v>
      </c>
      <c r="H86" s="189">
        <v>1</v>
      </c>
      <c r="I86" s="190"/>
      <c r="J86" s="191">
        <f>ROUND(I86*H86,2)</f>
        <v>0</v>
      </c>
      <c r="K86" s="187" t="s">
        <v>26</v>
      </c>
      <c r="L86" s="39"/>
      <c r="M86" s="242" t="s">
        <v>26</v>
      </c>
      <c r="N86" s="243" t="s">
        <v>49</v>
      </c>
      <c r="O86" s="244"/>
      <c r="P86" s="245">
        <f>O86*H86</f>
        <v>0</v>
      </c>
      <c r="Q86" s="245">
        <v>0</v>
      </c>
      <c r="R86" s="245">
        <f>Q86*H86</f>
        <v>0</v>
      </c>
      <c r="S86" s="245">
        <v>0</v>
      </c>
      <c r="T86" s="246">
        <f>S86*H86</f>
        <v>0</v>
      </c>
      <c r="U86" s="34"/>
      <c r="V86" s="34"/>
      <c r="W86" s="34"/>
      <c r="X86" s="34"/>
      <c r="Y86" s="34"/>
      <c r="Z86" s="34"/>
      <c r="AA86" s="34"/>
      <c r="AB86" s="34"/>
      <c r="AC86" s="34"/>
      <c r="AD86" s="34"/>
      <c r="AE86" s="34"/>
      <c r="AR86" s="196" t="s">
        <v>93</v>
      </c>
      <c r="AT86" s="196" t="s">
        <v>143</v>
      </c>
      <c r="AU86" s="196" t="s">
        <v>83</v>
      </c>
      <c r="AY86" s="17" t="s">
        <v>138</v>
      </c>
      <c r="BE86" s="197">
        <f>IF(N86="základní",J86,0)</f>
        <v>0</v>
      </c>
      <c r="BF86" s="197">
        <f>IF(N86="snížená",J86,0)</f>
        <v>0</v>
      </c>
      <c r="BG86" s="197">
        <f>IF(N86="zákl. přenesená",J86,0)</f>
        <v>0</v>
      </c>
      <c r="BH86" s="197">
        <f>IF(N86="sníž. přenesená",J86,0)</f>
        <v>0</v>
      </c>
      <c r="BI86" s="197">
        <f>IF(N86="nulová",J86,0)</f>
        <v>0</v>
      </c>
      <c r="BJ86" s="17" t="s">
        <v>83</v>
      </c>
      <c r="BK86" s="197">
        <f>ROUND(I86*H86,2)</f>
        <v>0</v>
      </c>
      <c r="BL86" s="17" t="s">
        <v>93</v>
      </c>
      <c r="BM86" s="196" t="s">
        <v>688</v>
      </c>
    </row>
    <row r="87" spans="1:31" s="1" customFormat="1" ht="6.95" customHeight="1">
      <c r="A87" s="34"/>
      <c r="B87" s="47"/>
      <c r="C87" s="48"/>
      <c r="D87" s="48"/>
      <c r="E87" s="48"/>
      <c r="F87" s="48"/>
      <c r="G87" s="48"/>
      <c r="H87" s="48"/>
      <c r="I87" s="135"/>
      <c r="J87" s="48"/>
      <c r="K87" s="48"/>
      <c r="L87" s="39"/>
      <c r="M87" s="34"/>
      <c r="O87" s="34"/>
      <c r="P87" s="34"/>
      <c r="Q87" s="34"/>
      <c r="R87" s="34"/>
      <c r="S87" s="34"/>
      <c r="T87" s="34"/>
      <c r="U87" s="34"/>
      <c r="V87" s="34"/>
      <c r="W87" s="34"/>
      <c r="X87" s="34"/>
      <c r="Y87" s="34"/>
      <c r="Z87" s="34"/>
      <c r="AA87" s="34"/>
      <c r="AB87" s="34"/>
      <c r="AC87" s="34"/>
      <c r="AD87" s="34"/>
      <c r="AE87" s="34"/>
    </row>
  </sheetData>
  <sheetProtection sheet="1" objects="1" scenarios="1" formatColumns="0" formatRows="0" autoFilter="0"/>
  <autoFilter ref="C79:K8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7" customWidth="1"/>
    <col min="2" max="2" width="1.7109375" style="247" customWidth="1"/>
    <col min="3" max="4" width="5.00390625" style="247" customWidth="1"/>
    <col min="5" max="5" width="11.7109375" style="247" customWidth="1"/>
    <col min="6" max="6" width="9.140625" style="247" customWidth="1"/>
    <col min="7" max="7" width="5.00390625" style="247" customWidth="1"/>
    <col min="8" max="8" width="77.8515625" style="247" customWidth="1"/>
    <col min="9" max="10" width="20.00390625" style="247" customWidth="1"/>
    <col min="11" max="11" width="1.7109375" style="247" customWidth="1"/>
  </cols>
  <sheetData>
    <row r="1" ht="37.5" customHeight="1"/>
    <row r="2" spans="2:11" ht="7.5" customHeight="1">
      <c r="B2" s="248"/>
      <c r="C2" s="249"/>
      <c r="D2" s="249"/>
      <c r="E2" s="249"/>
      <c r="F2" s="249"/>
      <c r="G2" s="249"/>
      <c r="H2" s="249"/>
      <c r="I2" s="249"/>
      <c r="J2" s="249"/>
      <c r="K2" s="250"/>
    </row>
    <row r="3" spans="2:11" s="15" customFormat="1" ht="45" customHeight="1">
      <c r="B3" s="251"/>
      <c r="C3" s="381" t="s">
        <v>689</v>
      </c>
      <c r="D3" s="381"/>
      <c r="E3" s="381"/>
      <c r="F3" s="381"/>
      <c r="G3" s="381"/>
      <c r="H3" s="381"/>
      <c r="I3" s="381"/>
      <c r="J3" s="381"/>
      <c r="K3" s="252"/>
    </row>
    <row r="4" spans="2:11" ht="25.5" customHeight="1">
      <c r="B4" s="253"/>
      <c r="C4" s="385" t="s">
        <v>690</v>
      </c>
      <c r="D4" s="385"/>
      <c r="E4" s="385"/>
      <c r="F4" s="385"/>
      <c r="G4" s="385"/>
      <c r="H4" s="385"/>
      <c r="I4" s="385"/>
      <c r="J4" s="385"/>
      <c r="K4" s="254"/>
    </row>
    <row r="5" spans="2:11" ht="5.25" customHeight="1">
      <c r="B5" s="253"/>
      <c r="C5" s="255"/>
      <c r="D5" s="255"/>
      <c r="E5" s="255"/>
      <c r="F5" s="255"/>
      <c r="G5" s="255"/>
      <c r="H5" s="255"/>
      <c r="I5" s="255"/>
      <c r="J5" s="255"/>
      <c r="K5" s="254"/>
    </row>
    <row r="6" spans="2:11" ht="15" customHeight="1">
      <c r="B6" s="253"/>
      <c r="C6" s="383" t="s">
        <v>691</v>
      </c>
      <c r="D6" s="383"/>
      <c r="E6" s="383"/>
      <c r="F6" s="383"/>
      <c r="G6" s="383"/>
      <c r="H6" s="383"/>
      <c r="I6" s="383"/>
      <c r="J6" s="383"/>
      <c r="K6" s="254"/>
    </row>
    <row r="7" spans="2:11" ht="15" customHeight="1">
      <c r="B7" s="257"/>
      <c r="C7" s="383" t="s">
        <v>692</v>
      </c>
      <c r="D7" s="383"/>
      <c r="E7" s="383"/>
      <c r="F7" s="383"/>
      <c r="G7" s="383"/>
      <c r="H7" s="383"/>
      <c r="I7" s="383"/>
      <c r="J7" s="383"/>
      <c r="K7" s="254"/>
    </row>
    <row r="8" spans="2:11" ht="12.75" customHeight="1">
      <c r="B8" s="257"/>
      <c r="C8" s="256"/>
      <c r="D8" s="256"/>
      <c r="E8" s="256"/>
      <c r="F8" s="256"/>
      <c r="G8" s="256"/>
      <c r="H8" s="256"/>
      <c r="I8" s="256"/>
      <c r="J8" s="256"/>
      <c r="K8" s="254"/>
    </row>
    <row r="9" spans="2:11" ht="15" customHeight="1">
      <c r="B9" s="257"/>
      <c r="C9" s="383" t="s">
        <v>693</v>
      </c>
      <c r="D9" s="383"/>
      <c r="E9" s="383"/>
      <c r="F9" s="383"/>
      <c r="G9" s="383"/>
      <c r="H9" s="383"/>
      <c r="I9" s="383"/>
      <c r="J9" s="383"/>
      <c r="K9" s="254"/>
    </row>
    <row r="10" spans="2:11" ht="15" customHeight="1">
      <c r="B10" s="257"/>
      <c r="C10" s="256"/>
      <c r="D10" s="383" t="s">
        <v>694</v>
      </c>
      <c r="E10" s="383"/>
      <c r="F10" s="383"/>
      <c r="G10" s="383"/>
      <c r="H10" s="383"/>
      <c r="I10" s="383"/>
      <c r="J10" s="383"/>
      <c r="K10" s="254"/>
    </row>
    <row r="11" spans="2:11" ht="15" customHeight="1">
      <c r="B11" s="257"/>
      <c r="C11" s="258"/>
      <c r="D11" s="383" t="s">
        <v>695</v>
      </c>
      <c r="E11" s="383"/>
      <c r="F11" s="383"/>
      <c r="G11" s="383"/>
      <c r="H11" s="383"/>
      <c r="I11" s="383"/>
      <c r="J11" s="383"/>
      <c r="K11" s="254"/>
    </row>
    <row r="12" spans="2:11" ht="15" customHeight="1">
      <c r="B12" s="257"/>
      <c r="C12" s="258"/>
      <c r="D12" s="256"/>
      <c r="E12" s="256"/>
      <c r="F12" s="256"/>
      <c r="G12" s="256"/>
      <c r="H12" s="256"/>
      <c r="I12" s="256"/>
      <c r="J12" s="256"/>
      <c r="K12" s="254"/>
    </row>
    <row r="13" spans="2:11" ht="15" customHeight="1">
      <c r="B13" s="257"/>
      <c r="C13" s="258"/>
      <c r="D13" s="259" t="s">
        <v>696</v>
      </c>
      <c r="E13" s="256"/>
      <c r="F13" s="256"/>
      <c r="G13" s="256"/>
      <c r="H13" s="256"/>
      <c r="I13" s="256"/>
      <c r="J13" s="256"/>
      <c r="K13" s="254"/>
    </row>
    <row r="14" spans="2:11" ht="12.75" customHeight="1">
      <c r="B14" s="257"/>
      <c r="C14" s="258"/>
      <c r="D14" s="258"/>
      <c r="E14" s="258"/>
      <c r="F14" s="258"/>
      <c r="G14" s="258"/>
      <c r="H14" s="258"/>
      <c r="I14" s="258"/>
      <c r="J14" s="258"/>
      <c r="K14" s="254"/>
    </row>
    <row r="15" spans="2:11" ht="15" customHeight="1">
      <c r="B15" s="257"/>
      <c r="C15" s="258"/>
      <c r="D15" s="383" t="s">
        <v>697</v>
      </c>
      <c r="E15" s="383"/>
      <c r="F15" s="383"/>
      <c r="G15" s="383"/>
      <c r="H15" s="383"/>
      <c r="I15" s="383"/>
      <c r="J15" s="383"/>
      <c r="K15" s="254"/>
    </row>
    <row r="16" spans="2:11" ht="15" customHeight="1">
      <c r="B16" s="257"/>
      <c r="C16" s="258"/>
      <c r="D16" s="383" t="s">
        <v>698</v>
      </c>
      <c r="E16" s="383"/>
      <c r="F16" s="383"/>
      <c r="G16" s="383"/>
      <c r="H16" s="383"/>
      <c r="I16" s="383"/>
      <c r="J16" s="383"/>
      <c r="K16" s="254"/>
    </row>
    <row r="17" spans="2:11" ht="15" customHeight="1">
      <c r="B17" s="257"/>
      <c r="C17" s="258"/>
      <c r="D17" s="383" t="s">
        <v>699</v>
      </c>
      <c r="E17" s="383"/>
      <c r="F17" s="383"/>
      <c r="G17" s="383"/>
      <c r="H17" s="383"/>
      <c r="I17" s="383"/>
      <c r="J17" s="383"/>
      <c r="K17" s="254"/>
    </row>
    <row r="18" spans="2:11" ht="15" customHeight="1">
      <c r="B18" s="257"/>
      <c r="C18" s="258"/>
      <c r="D18" s="258"/>
      <c r="E18" s="260" t="s">
        <v>85</v>
      </c>
      <c r="F18" s="383" t="s">
        <v>700</v>
      </c>
      <c r="G18" s="383"/>
      <c r="H18" s="383"/>
      <c r="I18" s="383"/>
      <c r="J18" s="383"/>
      <c r="K18" s="254"/>
    </row>
    <row r="19" spans="2:11" ht="15" customHeight="1">
      <c r="B19" s="257"/>
      <c r="C19" s="258"/>
      <c r="D19" s="258"/>
      <c r="E19" s="260" t="s">
        <v>701</v>
      </c>
      <c r="F19" s="383" t="s">
        <v>702</v>
      </c>
      <c r="G19" s="383"/>
      <c r="H19" s="383"/>
      <c r="I19" s="383"/>
      <c r="J19" s="383"/>
      <c r="K19" s="254"/>
    </row>
    <row r="20" spans="2:11" ht="15" customHeight="1">
      <c r="B20" s="257"/>
      <c r="C20" s="258"/>
      <c r="D20" s="258"/>
      <c r="E20" s="260" t="s">
        <v>703</v>
      </c>
      <c r="F20" s="383" t="s">
        <v>704</v>
      </c>
      <c r="G20" s="383"/>
      <c r="H20" s="383"/>
      <c r="I20" s="383"/>
      <c r="J20" s="383"/>
      <c r="K20" s="254"/>
    </row>
    <row r="21" spans="2:11" ht="15" customHeight="1">
      <c r="B21" s="257"/>
      <c r="C21" s="258"/>
      <c r="D21" s="258"/>
      <c r="E21" s="260" t="s">
        <v>705</v>
      </c>
      <c r="F21" s="383" t="s">
        <v>706</v>
      </c>
      <c r="G21" s="383"/>
      <c r="H21" s="383"/>
      <c r="I21" s="383"/>
      <c r="J21" s="383"/>
      <c r="K21" s="254"/>
    </row>
    <row r="22" spans="2:11" ht="15" customHeight="1">
      <c r="B22" s="257"/>
      <c r="C22" s="258"/>
      <c r="D22" s="258"/>
      <c r="E22" s="260" t="s">
        <v>707</v>
      </c>
      <c r="F22" s="383" t="s">
        <v>465</v>
      </c>
      <c r="G22" s="383"/>
      <c r="H22" s="383"/>
      <c r="I22" s="383"/>
      <c r="J22" s="383"/>
      <c r="K22" s="254"/>
    </row>
    <row r="23" spans="2:11" ht="15" customHeight="1">
      <c r="B23" s="257"/>
      <c r="C23" s="258"/>
      <c r="D23" s="258"/>
      <c r="E23" s="260" t="s">
        <v>708</v>
      </c>
      <c r="F23" s="383" t="s">
        <v>709</v>
      </c>
      <c r="G23" s="383"/>
      <c r="H23" s="383"/>
      <c r="I23" s="383"/>
      <c r="J23" s="383"/>
      <c r="K23" s="254"/>
    </row>
    <row r="24" spans="2:11" ht="12.75" customHeight="1">
      <c r="B24" s="257"/>
      <c r="C24" s="258"/>
      <c r="D24" s="258"/>
      <c r="E24" s="258"/>
      <c r="F24" s="258"/>
      <c r="G24" s="258"/>
      <c r="H24" s="258"/>
      <c r="I24" s="258"/>
      <c r="J24" s="258"/>
      <c r="K24" s="254"/>
    </row>
    <row r="25" spans="2:11" ht="15" customHeight="1">
      <c r="B25" s="257"/>
      <c r="C25" s="383" t="s">
        <v>710</v>
      </c>
      <c r="D25" s="383"/>
      <c r="E25" s="383"/>
      <c r="F25" s="383"/>
      <c r="G25" s="383"/>
      <c r="H25" s="383"/>
      <c r="I25" s="383"/>
      <c r="J25" s="383"/>
      <c r="K25" s="254"/>
    </row>
    <row r="26" spans="2:11" ht="15" customHeight="1">
      <c r="B26" s="257"/>
      <c r="C26" s="383" t="s">
        <v>711</v>
      </c>
      <c r="D26" s="383"/>
      <c r="E26" s="383"/>
      <c r="F26" s="383"/>
      <c r="G26" s="383"/>
      <c r="H26" s="383"/>
      <c r="I26" s="383"/>
      <c r="J26" s="383"/>
      <c r="K26" s="254"/>
    </row>
    <row r="27" spans="2:11" ht="15" customHeight="1">
      <c r="B27" s="257"/>
      <c r="C27" s="256"/>
      <c r="D27" s="383" t="s">
        <v>712</v>
      </c>
      <c r="E27" s="383"/>
      <c r="F27" s="383"/>
      <c r="G27" s="383"/>
      <c r="H27" s="383"/>
      <c r="I27" s="383"/>
      <c r="J27" s="383"/>
      <c r="K27" s="254"/>
    </row>
    <row r="28" spans="2:11" ht="15" customHeight="1">
      <c r="B28" s="257"/>
      <c r="C28" s="258"/>
      <c r="D28" s="383" t="s">
        <v>713</v>
      </c>
      <c r="E28" s="383"/>
      <c r="F28" s="383"/>
      <c r="G28" s="383"/>
      <c r="H28" s="383"/>
      <c r="I28" s="383"/>
      <c r="J28" s="383"/>
      <c r="K28" s="254"/>
    </row>
    <row r="29" spans="2:11" ht="12.75" customHeight="1">
      <c r="B29" s="257"/>
      <c r="C29" s="258"/>
      <c r="D29" s="258"/>
      <c r="E29" s="258"/>
      <c r="F29" s="258"/>
      <c r="G29" s="258"/>
      <c r="H29" s="258"/>
      <c r="I29" s="258"/>
      <c r="J29" s="258"/>
      <c r="K29" s="254"/>
    </row>
    <row r="30" spans="2:11" ht="15" customHeight="1">
      <c r="B30" s="257"/>
      <c r="C30" s="258"/>
      <c r="D30" s="383" t="s">
        <v>714</v>
      </c>
      <c r="E30" s="383"/>
      <c r="F30" s="383"/>
      <c r="G30" s="383"/>
      <c r="H30" s="383"/>
      <c r="I30" s="383"/>
      <c r="J30" s="383"/>
      <c r="K30" s="254"/>
    </row>
    <row r="31" spans="2:11" ht="15" customHeight="1">
      <c r="B31" s="257"/>
      <c r="C31" s="258"/>
      <c r="D31" s="383" t="s">
        <v>715</v>
      </c>
      <c r="E31" s="383"/>
      <c r="F31" s="383"/>
      <c r="G31" s="383"/>
      <c r="H31" s="383"/>
      <c r="I31" s="383"/>
      <c r="J31" s="383"/>
      <c r="K31" s="254"/>
    </row>
    <row r="32" spans="2:11" ht="12.75" customHeight="1">
      <c r="B32" s="257"/>
      <c r="C32" s="258"/>
      <c r="D32" s="258"/>
      <c r="E32" s="258"/>
      <c r="F32" s="258"/>
      <c r="G32" s="258"/>
      <c r="H32" s="258"/>
      <c r="I32" s="258"/>
      <c r="J32" s="258"/>
      <c r="K32" s="254"/>
    </row>
    <row r="33" spans="2:11" ht="15" customHeight="1">
      <c r="B33" s="257"/>
      <c r="C33" s="258"/>
      <c r="D33" s="383" t="s">
        <v>716</v>
      </c>
      <c r="E33" s="383"/>
      <c r="F33" s="383"/>
      <c r="G33" s="383"/>
      <c r="H33" s="383"/>
      <c r="I33" s="383"/>
      <c r="J33" s="383"/>
      <c r="K33" s="254"/>
    </row>
    <row r="34" spans="2:11" ht="15" customHeight="1">
      <c r="B34" s="257"/>
      <c r="C34" s="258"/>
      <c r="D34" s="383" t="s">
        <v>717</v>
      </c>
      <c r="E34" s="383"/>
      <c r="F34" s="383"/>
      <c r="G34" s="383"/>
      <c r="H34" s="383"/>
      <c r="I34" s="383"/>
      <c r="J34" s="383"/>
      <c r="K34" s="254"/>
    </row>
    <row r="35" spans="2:11" ht="15" customHeight="1">
      <c r="B35" s="257"/>
      <c r="C35" s="258"/>
      <c r="D35" s="383" t="s">
        <v>718</v>
      </c>
      <c r="E35" s="383"/>
      <c r="F35" s="383"/>
      <c r="G35" s="383"/>
      <c r="H35" s="383"/>
      <c r="I35" s="383"/>
      <c r="J35" s="383"/>
      <c r="K35" s="254"/>
    </row>
    <row r="36" spans="2:11" ht="15" customHeight="1">
      <c r="B36" s="257"/>
      <c r="C36" s="258"/>
      <c r="D36" s="256"/>
      <c r="E36" s="259" t="s">
        <v>124</v>
      </c>
      <c r="F36" s="256"/>
      <c r="G36" s="383" t="s">
        <v>719</v>
      </c>
      <c r="H36" s="383"/>
      <c r="I36" s="383"/>
      <c r="J36" s="383"/>
      <c r="K36" s="254"/>
    </row>
    <row r="37" spans="2:11" ht="30.75" customHeight="1">
      <c r="B37" s="257"/>
      <c r="C37" s="258"/>
      <c r="D37" s="256"/>
      <c r="E37" s="259" t="s">
        <v>720</v>
      </c>
      <c r="F37" s="256"/>
      <c r="G37" s="383" t="s">
        <v>721</v>
      </c>
      <c r="H37" s="383"/>
      <c r="I37" s="383"/>
      <c r="J37" s="383"/>
      <c r="K37" s="254"/>
    </row>
    <row r="38" spans="2:11" ht="15" customHeight="1">
      <c r="B38" s="257"/>
      <c r="C38" s="258"/>
      <c r="D38" s="256"/>
      <c r="E38" s="259" t="s">
        <v>59</v>
      </c>
      <c r="F38" s="256"/>
      <c r="G38" s="383" t="s">
        <v>722</v>
      </c>
      <c r="H38" s="383"/>
      <c r="I38" s="383"/>
      <c r="J38" s="383"/>
      <c r="K38" s="254"/>
    </row>
    <row r="39" spans="2:11" ht="15" customHeight="1">
      <c r="B39" s="257"/>
      <c r="C39" s="258"/>
      <c r="D39" s="256"/>
      <c r="E39" s="259" t="s">
        <v>60</v>
      </c>
      <c r="F39" s="256"/>
      <c r="G39" s="383" t="s">
        <v>723</v>
      </c>
      <c r="H39" s="383"/>
      <c r="I39" s="383"/>
      <c r="J39" s="383"/>
      <c r="K39" s="254"/>
    </row>
    <row r="40" spans="2:11" ht="15" customHeight="1">
      <c r="B40" s="257"/>
      <c r="C40" s="258"/>
      <c r="D40" s="256"/>
      <c r="E40" s="259" t="s">
        <v>125</v>
      </c>
      <c r="F40" s="256"/>
      <c r="G40" s="383" t="s">
        <v>724</v>
      </c>
      <c r="H40" s="383"/>
      <c r="I40" s="383"/>
      <c r="J40" s="383"/>
      <c r="K40" s="254"/>
    </row>
    <row r="41" spans="2:11" ht="15" customHeight="1">
      <c r="B41" s="257"/>
      <c r="C41" s="258"/>
      <c r="D41" s="256"/>
      <c r="E41" s="259" t="s">
        <v>126</v>
      </c>
      <c r="F41" s="256"/>
      <c r="G41" s="383" t="s">
        <v>725</v>
      </c>
      <c r="H41" s="383"/>
      <c r="I41" s="383"/>
      <c r="J41" s="383"/>
      <c r="K41" s="254"/>
    </row>
    <row r="42" spans="2:11" ht="15" customHeight="1">
      <c r="B42" s="257"/>
      <c r="C42" s="258"/>
      <c r="D42" s="256"/>
      <c r="E42" s="259" t="s">
        <v>726</v>
      </c>
      <c r="F42" s="256"/>
      <c r="G42" s="383" t="s">
        <v>727</v>
      </c>
      <c r="H42" s="383"/>
      <c r="I42" s="383"/>
      <c r="J42" s="383"/>
      <c r="K42" s="254"/>
    </row>
    <row r="43" spans="2:11" ht="15" customHeight="1">
      <c r="B43" s="257"/>
      <c r="C43" s="258"/>
      <c r="D43" s="256"/>
      <c r="E43" s="259"/>
      <c r="F43" s="256"/>
      <c r="G43" s="383" t="s">
        <v>728</v>
      </c>
      <c r="H43" s="383"/>
      <c r="I43" s="383"/>
      <c r="J43" s="383"/>
      <c r="K43" s="254"/>
    </row>
    <row r="44" spans="2:11" ht="15" customHeight="1">
      <c r="B44" s="257"/>
      <c r="C44" s="258"/>
      <c r="D44" s="256"/>
      <c r="E44" s="259" t="s">
        <v>729</v>
      </c>
      <c r="F44" s="256"/>
      <c r="G44" s="383" t="s">
        <v>730</v>
      </c>
      <c r="H44" s="383"/>
      <c r="I44" s="383"/>
      <c r="J44" s="383"/>
      <c r="K44" s="254"/>
    </row>
    <row r="45" spans="2:11" ht="15" customHeight="1">
      <c r="B45" s="257"/>
      <c r="C45" s="258"/>
      <c r="D45" s="256"/>
      <c r="E45" s="259" t="s">
        <v>128</v>
      </c>
      <c r="F45" s="256"/>
      <c r="G45" s="383" t="s">
        <v>731</v>
      </c>
      <c r="H45" s="383"/>
      <c r="I45" s="383"/>
      <c r="J45" s="383"/>
      <c r="K45" s="254"/>
    </row>
    <row r="46" spans="2:11" ht="12.75" customHeight="1">
      <c r="B46" s="257"/>
      <c r="C46" s="258"/>
      <c r="D46" s="256"/>
      <c r="E46" s="256"/>
      <c r="F46" s="256"/>
      <c r="G46" s="256"/>
      <c r="H46" s="256"/>
      <c r="I46" s="256"/>
      <c r="J46" s="256"/>
      <c r="K46" s="254"/>
    </row>
    <row r="47" spans="2:11" ht="15" customHeight="1">
      <c r="B47" s="257"/>
      <c r="C47" s="258"/>
      <c r="D47" s="383" t="s">
        <v>732</v>
      </c>
      <c r="E47" s="383"/>
      <c r="F47" s="383"/>
      <c r="G47" s="383"/>
      <c r="H47" s="383"/>
      <c r="I47" s="383"/>
      <c r="J47" s="383"/>
      <c r="K47" s="254"/>
    </row>
    <row r="48" spans="2:11" ht="15" customHeight="1">
      <c r="B48" s="257"/>
      <c r="C48" s="258"/>
      <c r="D48" s="258"/>
      <c r="E48" s="383" t="s">
        <v>733</v>
      </c>
      <c r="F48" s="383"/>
      <c r="G48" s="383"/>
      <c r="H48" s="383"/>
      <c r="I48" s="383"/>
      <c r="J48" s="383"/>
      <c r="K48" s="254"/>
    </row>
    <row r="49" spans="2:11" ht="15" customHeight="1">
      <c r="B49" s="257"/>
      <c r="C49" s="258"/>
      <c r="D49" s="258"/>
      <c r="E49" s="383" t="s">
        <v>734</v>
      </c>
      <c r="F49" s="383"/>
      <c r="G49" s="383"/>
      <c r="H49" s="383"/>
      <c r="I49" s="383"/>
      <c r="J49" s="383"/>
      <c r="K49" s="254"/>
    </row>
    <row r="50" spans="2:11" ht="15" customHeight="1">
      <c r="B50" s="257"/>
      <c r="C50" s="258"/>
      <c r="D50" s="258"/>
      <c r="E50" s="383" t="s">
        <v>735</v>
      </c>
      <c r="F50" s="383"/>
      <c r="G50" s="383"/>
      <c r="H50" s="383"/>
      <c r="I50" s="383"/>
      <c r="J50" s="383"/>
      <c r="K50" s="254"/>
    </row>
    <row r="51" spans="2:11" ht="15" customHeight="1">
      <c r="B51" s="257"/>
      <c r="C51" s="258"/>
      <c r="D51" s="383" t="s">
        <v>736</v>
      </c>
      <c r="E51" s="383"/>
      <c r="F51" s="383"/>
      <c r="G51" s="383"/>
      <c r="H51" s="383"/>
      <c r="I51" s="383"/>
      <c r="J51" s="383"/>
      <c r="K51" s="254"/>
    </row>
    <row r="52" spans="2:11" ht="25.5" customHeight="1">
      <c r="B52" s="253"/>
      <c r="C52" s="385" t="s">
        <v>737</v>
      </c>
      <c r="D52" s="385"/>
      <c r="E52" s="385"/>
      <c r="F52" s="385"/>
      <c r="G52" s="385"/>
      <c r="H52" s="385"/>
      <c r="I52" s="385"/>
      <c r="J52" s="385"/>
      <c r="K52" s="254"/>
    </row>
    <row r="53" spans="2:11" ht="5.25" customHeight="1">
      <c r="B53" s="253"/>
      <c r="C53" s="255"/>
      <c r="D53" s="255"/>
      <c r="E53" s="255"/>
      <c r="F53" s="255"/>
      <c r="G53" s="255"/>
      <c r="H53" s="255"/>
      <c r="I53" s="255"/>
      <c r="J53" s="255"/>
      <c r="K53" s="254"/>
    </row>
    <row r="54" spans="2:11" ht="15" customHeight="1">
      <c r="B54" s="253"/>
      <c r="C54" s="383" t="s">
        <v>738</v>
      </c>
      <c r="D54" s="383"/>
      <c r="E54" s="383"/>
      <c r="F54" s="383"/>
      <c r="G54" s="383"/>
      <c r="H54" s="383"/>
      <c r="I54" s="383"/>
      <c r="J54" s="383"/>
      <c r="K54" s="254"/>
    </row>
    <row r="55" spans="2:11" ht="15" customHeight="1">
      <c r="B55" s="253"/>
      <c r="C55" s="383" t="s">
        <v>739</v>
      </c>
      <c r="D55" s="383"/>
      <c r="E55" s="383"/>
      <c r="F55" s="383"/>
      <c r="G55" s="383"/>
      <c r="H55" s="383"/>
      <c r="I55" s="383"/>
      <c r="J55" s="383"/>
      <c r="K55" s="254"/>
    </row>
    <row r="56" spans="2:11" ht="12.75" customHeight="1">
      <c r="B56" s="253"/>
      <c r="C56" s="256"/>
      <c r="D56" s="256"/>
      <c r="E56" s="256"/>
      <c r="F56" s="256"/>
      <c r="G56" s="256"/>
      <c r="H56" s="256"/>
      <c r="I56" s="256"/>
      <c r="J56" s="256"/>
      <c r="K56" s="254"/>
    </row>
    <row r="57" spans="2:11" ht="15" customHeight="1">
      <c r="B57" s="253"/>
      <c r="C57" s="383" t="s">
        <v>740</v>
      </c>
      <c r="D57" s="383"/>
      <c r="E57" s="383"/>
      <c r="F57" s="383"/>
      <c r="G57" s="383"/>
      <c r="H57" s="383"/>
      <c r="I57" s="383"/>
      <c r="J57" s="383"/>
      <c r="K57" s="254"/>
    </row>
    <row r="58" spans="2:11" ht="15" customHeight="1">
      <c r="B58" s="253"/>
      <c r="C58" s="258"/>
      <c r="D58" s="383" t="s">
        <v>741</v>
      </c>
      <c r="E58" s="383"/>
      <c r="F58" s="383"/>
      <c r="G58" s="383"/>
      <c r="H58" s="383"/>
      <c r="I58" s="383"/>
      <c r="J58" s="383"/>
      <c r="K58" s="254"/>
    </row>
    <row r="59" spans="2:11" ht="15" customHeight="1">
      <c r="B59" s="253"/>
      <c r="C59" s="258"/>
      <c r="D59" s="383" t="s">
        <v>742</v>
      </c>
      <c r="E59" s="383"/>
      <c r="F59" s="383"/>
      <c r="G59" s="383"/>
      <c r="H59" s="383"/>
      <c r="I59" s="383"/>
      <c r="J59" s="383"/>
      <c r="K59" s="254"/>
    </row>
    <row r="60" spans="2:11" ht="15" customHeight="1">
      <c r="B60" s="253"/>
      <c r="C60" s="258"/>
      <c r="D60" s="383" t="s">
        <v>743</v>
      </c>
      <c r="E60" s="383"/>
      <c r="F60" s="383"/>
      <c r="G60" s="383"/>
      <c r="H60" s="383"/>
      <c r="I60" s="383"/>
      <c r="J60" s="383"/>
      <c r="K60" s="254"/>
    </row>
    <row r="61" spans="2:11" ht="15" customHeight="1">
      <c r="B61" s="253"/>
      <c r="C61" s="258"/>
      <c r="D61" s="383" t="s">
        <v>744</v>
      </c>
      <c r="E61" s="383"/>
      <c r="F61" s="383"/>
      <c r="G61" s="383"/>
      <c r="H61" s="383"/>
      <c r="I61" s="383"/>
      <c r="J61" s="383"/>
      <c r="K61" s="254"/>
    </row>
    <row r="62" spans="2:11" ht="15" customHeight="1">
      <c r="B62" s="253"/>
      <c r="C62" s="258"/>
      <c r="D62" s="384" t="s">
        <v>745</v>
      </c>
      <c r="E62" s="384"/>
      <c r="F62" s="384"/>
      <c r="G62" s="384"/>
      <c r="H62" s="384"/>
      <c r="I62" s="384"/>
      <c r="J62" s="384"/>
      <c r="K62" s="254"/>
    </row>
    <row r="63" spans="2:11" ht="15" customHeight="1">
      <c r="B63" s="253"/>
      <c r="C63" s="258"/>
      <c r="D63" s="383" t="s">
        <v>746</v>
      </c>
      <c r="E63" s="383"/>
      <c r="F63" s="383"/>
      <c r="G63" s="383"/>
      <c r="H63" s="383"/>
      <c r="I63" s="383"/>
      <c r="J63" s="383"/>
      <c r="K63" s="254"/>
    </row>
    <row r="64" spans="2:11" ht="12.75" customHeight="1">
      <c r="B64" s="253"/>
      <c r="C64" s="258"/>
      <c r="D64" s="258"/>
      <c r="E64" s="261"/>
      <c r="F64" s="258"/>
      <c r="G64" s="258"/>
      <c r="H64" s="258"/>
      <c r="I64" s="258"/>
      <c r="J64" s="258"/>
      <c r="K64" s="254"/>
    </row>
    <row r="65" spans="2:11" ht="15" customHeight="1">
      <c r="B65" s="253"/>
      <c r="C65" s="258"/>
      <c r="D65" s="383" t="s">
        <v>747</v>
      </c>
      <c r="E65" s="383"/>
      <c r="F65" s="383"/>
      <c r="G65" s="383"/>
      <c r="H65" s="383"/>
      <c r="I65" s="383"/>
      <c r="J65" s="383"/>
      <c r="K65" s="254"/>
    </row>
    <row r="66" spans="2:11" ht="15" customHeight="1">
      <c r="B66" s="253"/>
      <c r="C66" s="258"/>
      <c r="D66" s="384" t="s">
        <v>748</v>
      </c>
      <c r="E66" s="384"/>
      <c r="F66" s="384"/>
      <c r="G66" s="384"/>
      <c r="H66" s="384"/>
      <c r="I66" s="384"/>
      <c r="J66" s="384"/>
      <c r="K66" s="254"/>
    </row>
    <row r="67" spans="2:11" ht="15" customHeight="1">
      <c r="B67" s="253"/>
      <c r="C67" s="258"/>
      <c r="D67" s="383" t="s">
        <v>749</v>
      </c>
      <c r="E67" s="383"/>
      <c r="F67" s="383"/>
      <c r="G67" s="383"/>
      <c r="H67" s="383"/>
      <c r="I67" s="383"/>
      <c r="J67" s="383"/>
      <c r="K67" s="254"/>
    </row>
    <row r="68" spans="2:11" ht="15" customHeight="1">
      <c r="B68" s="253"/>
      <c r="C68" s="258"/>
      <c r="D68" s="383" t="s">
        <v>750</v>
      </c>
      <c r="E68" s="383"/>
      <c r="F68" s="383"/>
      <c r="G68" s="383"/>
      <c r="H68" s="383"/>
      <c r="I68" s="383"/>
      <c r="J68" s="383"/>
      <c r="K68" s="254"/>
    </row>
    <row r="69" spans="2:11" ht="15" customHeight="1">
      <c r="B69" s="253"/>
      <c r="C69" s="258"/>
      <c r="D69" s="383" t="s">
        <v>751</v>
      </c>
      <c r="E69" s="383"/>
      <c r="F69" s="383"/>
      <c r="G69" s="383"/>
      <c r="H69" s="383"/>
      <c r="I69" s="383"/>
      <c r="J69" s="383"/>
      <c r="K69" s="254"/>
    </row>
    <row r="70" spans="2:11" ht="15" customHeight="1">
      <c r="B70" s="253"/>
      <c r="C70" s="258"/>
      <c r="D70" s="383" t="s">
        <v>752</v>
      </c>
      <c r="E70" s="383"/>
      <c r="F70" s="383"/>
      <c r="G70" s="383"/>
      <c r="H70" s="383"/>
      <c r="I70" s="383"/>
      <c r="J70" s="383"/>
      <c r="K70" s="254"/>
    </row>
    <row r="71" spans="2:11" ht="12.75" customHeight="1">
      <c r="B71" s="262"/>
      <c r="C71" s="263"/>
      <c r="D71" s="263"/>
      <c r="E71" s="263"/>
      <c r="F71" s="263"/>
      <c r="G71" s="263"/>
      <c r="H71" s="263"/>
      <c r="I71" s="263"/>
      <c r="J71" s="263"/>
      <c r="K71" s="264"/>
    </row>
    <row r="72" spans="2:11" ht="18.75" customHeight="1">
      <c r="B72" s="265"/>
      <c r="C72" s="265"/>
      <c r="D72" s="265"/>
      <c r="E72" s="265"/>
      <c r="F72" s="265"/>
      <c r="G72" s="265"/>
      <c r="H72" s="265"/>
      <c r="I72" s="265"/>
      <c r="J72" s="265"/>
      <c r="K72" s="266"/>
    </row>
    <row r="73" spans="2:11" ht="18.75" customHeight="1">
      <c r="B73" s="266"/>
      <c r="C73" s="266"/>
      <c r="D73" s="266"/>
      <c r="E73" s="266"/>
      <c r="F73" s="266"/>
      <c r="G73" s="266"/>
      <c r="H73" s="266"/>
      <c r="I73" s="266"/>
      <c r="J73" s="266"/>
      <c r="K73" s="266"/>
    </row>
    <row r="74" spans="2:11" ht="7.5" customHeight="1">
      <c r="B74" s="267"/>
      <c r="C74" s="268"/>
      <c r="D74" s="268"/>
      <c r="E74" s="268"/>
      <c r="F74" s="268"/>
      <c r="G74" s="268"/>
      <c r="H74" s="268"/>
      <c r="I74" s="268"/>
      <c r="J74" s="268"/>
      <c r="K74" s="269"/>
    </row>
    <row r="75" spans="2:11" ht="45" customHeight="1">
      <c r="B75" s="270"/>
      <c r="C75" s="382" t="s">
        <v>753</v>
      </c>
      <c r="D75" s="382"/>
      <c r="E75" s="382"/>
      <c r="F75" s="382"/>
      <c r="G75" s="382"/>
      <c r="H75" s="382"/>
      <c r="I75" s="382"/>
      <c r="J75" s="382"/>
      <c r="K75" s="271"/>
    </row>
    <row r="76" spans="2:11" ht="17.25" customHeight="1">
      <c r="B76" s="270"/>
      <c r="C76" s="272" t="s">
        <v>754</v>
      </c>
      <c r="D76" s="272"/>
      <c r="E76" s="272"/>
      <c r="F76" s="272" t="s">
        <v>755</v>
      </c>
      <c r="G76" s="273"/>
      <c r="H76" s="272" t="s">
        <v>60</v>
      </c>
      <c r="I76" s="272" t="s">
        <v>63</v>
      </c>
      <c r="J76" s="272" t="s">
        <v>756</v>
      </c>
      <c r="K76" s="271"/>
    </row>
    <row r="77" spans="2:11" ht="17.25" customHeight="1">
      <c r="B77" s="270"/>
      <c r="C77" s="274" t="s">
        <v>757</v>
      </c>
      <c r="D77" s="274"/>
      <c r="E77" s="274"/>
      <c r="F77" s="275" t="s">
        <v>758</v>
      </c>
      <c r="G77" s="276"/>
      <c r="H77" s="274"/>
      <c r="I77" s="274"/>
      <c r="J77" s="274" t="s">
        <v>759</v>
      </c>
      <c r="K77" s="271"/>
    </row>
    <row r="78" spans="2:11" ht="5.25" customHeight="1">
      <c r="B78" s="270"/>
      <c r="C78" s="277"/>
      <c r="D78" s="277"/>
      <c r="E78" s="277"/>
      <c r="F78" s="277"/>
      <c r="G78" s="278"/>
      <c r="H78" s="277"/>
      <c r="I78" s="277"/>
      <c r="J78" s="277"/>
      <c r="K78" s="271"/>
    </row>
    <row r="79" spans="2:11" ht="15" customHeight="1">
      <c r="B79" s="270"/>
      <c r="C79" s="259" t="s">
        <v>59</v>
      </c>
      <c r="D79" s="277"/>
      <c r="E79" s="277"/>
      <c r="F79" s="279" t="s">
        <v>760</v>
      </c>
      <c r="G79" s="278"/>
      <c r="H79" s="259" t="s">
        <v>761</v>
      </c>
      <c r="I79" s="259" t="s">
        <v>762</v>
      </c>
      <c r="J79" s="259">
        <v>20</v>
      </c>
      <c r="K79" s="271"/>
    </row>
    <row r="80" spans="2:11" ht="15" customHeight="1">
      <c r="B80" s="270"/>
      <c r="C80" s="259" t="s">
        <v>763</v>
      </c>
      <c r="D80" s="259"/>
      <c r="E80" s="259"/>
      <c r="F80" s="279" t="s">
        <v>760</v>
      </c>
      <c r="G80" s="278"/>
      <c r="H80" s="259" t="s">
        <v>764</v>
      </c>
      <c r="I80" s="259" t="s">
        <v>762</v>
      </c>
      <c r="J80" s="259">
        <v>120</v>
      </c>
      <c r="K80" s="271"/>
    </row>
    <row r="81" spans="2:11" ht="15" customHeight="1">
      <c r="B81" s="280"/>
      <c r="C81" s="259" t="s">
        <v>765</v>
      </c>
      <c r="D81" s="259"/>
      <c r="E81" s="259"/>
      <c r="F81" s="279" t="s">
        <v>766</v>
      </c>
      <c r="G81" s="278"/>
      <c r="H81" s="259" t="s">
        <v>767</v>
      </c>
      <c r="I81" s="259" t="s">
        <v>762</v>
      </c>
      <c r="J81" s="259">
        <v>50</v>
      </c>
      <c r="K81" s="271"/>
    </row>
    <row r="82" spans="2:11" ht="15" customHeight="1">
      <c r="B82" s="280"/>
      <c r="C82" s="259" t="s">
        <v>768</v>
      </c>
      <c r="D82" s="259"/>
      <c r="E82" s="259"/>
      <c r="F82" s="279" t="s">
        <v>760</v>
      </c>
      <c r="G82" s="278"/>
      <c r="H82" s="259" t="s">
        <v>769</v>
      </c>
      <c r="I82" s="259" t="s">
        <v>770</v>
      </c>
      <c r="J82" s="259"/>
      <c r="K82" s="271"/>
    </row>
    <row r="83" spans="2:11" ht="15" customHeight="1">
      <c r="B83" s="280"/>
      <c r="C83" s="281" t="s">
        <v>771</v>
      </c>
      <c r="D83" s="281"/>
      <c r="E83" s="281"/>
      <c r="F83" s="282" t="s">
        <v>766</v>
      </c>
      <c r="G83" s="281"/>
      <c r="H83" s="281" t="s">
        <v>772</v>
      </c>
      <c r="I83" s="281" t="s">
        <v>762</v>
      </c>
      <c r="J83" s="281">
        <v>15</v>
      </c>
      <c r="K83" s="271"/>
    </row>
    <row r="84" spans="2:11" ht="15" customHeight="1">
      <c r="B84" s="280"/>
      <c r="C84" s="281" t="s">
        <v>773</v>
      </c>
      <c r="D84" s="281"/>
      <c r="E84" s="281"/>
      <c r="F84" s="282" t="s">
        <v>766</v>
      </c>
      <c r="G84" s="281"/>
      <c r="H84" s="281" t="s">
        <v>774</v>
      </c>
      <c r="I84" s="281" t="s">
        <v>762</v>
      </c>
      <c r="J84" s="281">
        <v>15</v>
      </c>
      <c r="K84" s="271"/>
    </row>
    <row r="85" spans="2:11" ht="15" customHeight="1">
      <c r="B85" s="280"/>
      <c r="C85" s="281" t="s">
        <v>775</v>
      </c>
      <c r="D85" s="281"/>
      <c r="E85" s="281"/>
      <c r="F85" s="282" t="s">
        <v>766</v>
      </c>
      <c r="G85" s="281"/>
      <c r="H85" s="281" t="s">
        <v>776</v>
      </c>
      <c r="I85" s="281" t="s">
        <v>762</v>
      </c>
      <c r="J85" s="281">
        <v>20</v>
      </c>
      <c r="K85" s="271"/>
    </row>
    <row r="86" spans="2:11" ht="15" customHeight="1">
      <c r="B86" s="280"/>
      <c r="C86" s="281" t="s">
        <v>777</v>
      </c>
      <c r="D86" s="281"/>
      <c r="E86" s="281"/>
      <c r="F86" s="282" t="s">
        <v>766</v>
      </c>
      <c r="G86" s="281"/>
      <c r="H86" s="281" t="s">
        <v>778</v>
      </c>
      <c r="I86" s="281" t="s">
        <v>762</v>
      </c>
      <c r="J86" s="281">
        <v>20</v>
      </c>
      <c r="K86" s="271"/>
    </row>
    <row r="87" spans="2:11" ht="15" customHeight="1">
      <c r="B87" s="280"/>
      <c r="C87" s="259" t="s">
        <v>779</v>
      </c>
      <c r="D87" s="259"/>
      <c r="E87" s="259"/>
      <c r="F87" s="279" t="s">
        <v>766</v>
      </c>
      <c r="G87" s="278"/>
      <c r="H87" s="259" t="s">
        <v>780</v>
      </c>
      <c r="I87" s="259" t="s">
        <v>762</v>
      </c>
      <c r="J87" s="259">
        <v>50</v>
      </c>
      <c r="K87" s="271"/>
    </row>
    <row r="88" spans="2:11" ht="15" customHeight="1">
      <c r="B88" s="280"/>
      <c r="C88" s="259" t="s">
        <v>781</v>
      </c>
      <c r="D88" s="259"/>
      <c r="E88" s="259"/>
      <c r="F88" s="279" t="s">
        <v>766</v>
      </c>
      <c r="G88" s="278"/>
      <c r="H88" s="259" t="s">
        <v>782</v>
      </c>
      <c r="I88" s="259" t="s">
        <v>762</v>
      </c>
      <c r="J88" s="259">
        <v>20</v>
      </c>
      <c r="K88" s="271"/>
    </row>
    <row r="89" spans="2:11" ht="15" customHeight="1">
      <c r="B89" s="280"/>
      <c r="C89" s="259" t="s">
        <v>783</v>
      </c>
      <c r="D89" s="259"/>
      <c r="E89" s="259"/>
      <c r="F89" s="279" t="s">
        <v>766</v>
      </c>
      <c r="G89" s="278"/>
      <c r="H89" s="259" t="s">
        <v>784</v>
      </c>
      <c r="I89" s="259" t="s">
        <v>762</v>
      </c>
      <c r="J89" s="259">
        <v>20</v>
      </c>
      <c r="K89" s="271"/>
    </row>
    <row r="90" spans="2:11" ht="15" customHeight="1">
      <c r="B90" s="280"/>
      <c r="C90" s="259" t="s">
        <v>785</v>
      </c>
      <c r="D90" s="259"/>
      <c r="E90" s="259"/>
      <c r="F90" s="279" t="s">
        <v>766</v>
      </c>
      <c r="G90" s="278"/>
      <c r="H90" s="259" t="s">
        <v>786</v>
      </c>
      <c r="I90" s="259" t="s">
        <v>762</v>
      </c>
      <c r="J90" s="259">
        <v>50</v>
      </c>
      <c r="K90" s="271"/>
    </row>
    <row r="91" spans="2:11" ht="15" customHeight="1">
      <c r="B91" s="280"/>
      <c r="C91" s="259" t="s">
        <v>787</v>
      </c>
      <c r="D91" s="259"/>
      <c r="E91" s="259"/>
      <c r="F91" s="279" t="s">
        <v>766</v>
      </c>
      <c r="G91" s="278"/>
      <c r="H91" s="259" t="s">
        <v>787</v>
      </c>
      <c r="I91" s="259" t="s">
        <v>762</v>
      </c>
      <c r="J91" s="259">
        <v>50</v>
      </c>
      <c r="K91" s="271"/>
    </row>
    <row r="92" spans="2:11" ht="15" customHeight="1">
      <c r="B92" s="280"/>
      <c r="C92" s="259" t="s">
        <v>788</v>
      </c>
      <c r="D92" s="259"/>
      <c r="E92" s="259"/>
      <c r="F92" s="279" t="s">
        <v>766</v>
      </c>
      <c r="G92" s="278"/>
      <c r="H92" s="259" t="s">
        <v>789</v>
      </c>
      <c r="I92" s="259" t="s">
        <v>762</v>
      </c>
      <c r="J92" s="259">
        <v>255</v>
      </c>
      <c r="K92" s="271"/>
    </row>
    <row r="93" spans="2:11" ht="15" customHeight="1">
      <c r="B93" s="280"/>
      <c r="C93" s="259" t="s">
        <v>790</v>
      </c>
      <c r="D93" s="259"/>
      <c r="E93" s="259"/>
      <c r="F93" s="279" t="s">
        <v>760</v>
      </c>
      <c r="G93" s="278"/>
      <c r="H93" s="259" t="s">
        <v>791</v>
      </c>
      <c r="I93" s="259" t="s">
        <v>792</v>
      </c>
      <c r="J93" s="259"/>
      <c r="K93" s="271"/>
    </row>
    <row r="94" spans="2:11" ht="15" customHeight="1">
      <c r="B94" s="280"/>
      <c r="C94" s="259" t="s">
        <v>793</v>
      </c>
      <c r="D94" s="259"/>
      <c r="E94" s="259"/>
      <c r="F94" s="279" t="s">
        <v>760</v>
      </c>
      <c r="G94" s="278"/>
      <c r="H94" s="259" t="s">
        <v>794</v>
      </c>
      <c r="I94" s="259" t="s">
        <v>795</v>
      </c>
      <c r="J94" s="259"/>
      <c r="K94" s="271"/>
    </row>
    <row r="95" spans="2:11" ht="15" customHeight="1">
      <c r="B95" s="280"/>
      <c r="C95" s="259" t="s">
        <v>796</v>
      </c>
      <c r="D95" s="259"/>
      <c r="E95" s="259"/>
      <c r="F95" s="279" t="s">
        <v>760</v>
      </c>
      <c r="G95" s="278"/>
      <c r="H95" s="259" t="s">
        <v>796</v>
      </c>
      <c r="I95" s="259" t="s">
        <v>795</v>
      </c>
      <c r="J95" s="259"/>
      <c r="K95" s="271"/>
    </row>
    <row r="96" spans="2:11" ht="15" customHeight="1">
      <c r="B96" s="280"/>
      <c r="C96" s="259" t="s">
        <v>44</v>
      </c>
      <c r="D96" s="259"/>
      <c r="E96" s="259"/>
      <c r="F96" s="279" t="s">
        <v>760</v>
      </c>
      <c r="G96" s="278"/>
      <c r="H96" s="259" t="s">
        <v>797</v>
      </c>
      <c r="I96" s="259" t="s">
        <v>795</v>
      </c>
      <c r="J96" s="259"/>
      <c r="K96" s="271"/>
    </row>
    <row r="97" spans="2:11" ht="15" customHeight="1">
      <c r="B97" s="280"/>
      <c r="C97" s="259" t="s">
        <v>54</v>
      </c>
      <c r="D97" s="259"/>
      <c r="E97" s="259"/>
      <c r="F97" s="279" t="s">
        <v>760</v>
      </c>
      <c r="G97" s="278"/>
      <c r="H97" s="259" t="s">
        <v>798</v>
      </c>
      <c r="I97" s="259" t="s">
        <v>795</v>
      </c>
      <c r="J97" s="259"/>
      <c r="K97" s="271"/>
    </row>
    <row r="98" spans="2:11" ht="15" customHeight="1">
      <c r="B98" s="283"/>
      <c r="C98" s="284"/>
      <c r="D98" s="284"/>
      <c r="E98" s="284"/>
      <c r="F98" s="284"/>
      <c r="G98" s="284"/>
      <c r="H98" s="284"/>
      <c r="I98" s="284"/>
      <c r="J98" s="284"/>
      <c r="K98" s="285"/>
    </row>
    <row r="99" spans="2:11" ht="18.75" customHeight="1">
      <c r="B99" s="286"/>
      <c r="C99" s="287"/>
      <c r="D99" s="287"/>
      <c r="E99" s="287"/>
      <c r="F99" s="287"/>
      <c r="G99" s="287"/>
      <c r="H99" s="287"/>
      <c r="I99" s="287"/>
      <c r="J99" s="287"/>
      <c r="K99" s="286"/>
    </row>
    <row r="100" spans="2:11" ht="18.75" customHeight="1">
      <c r="B100" s="266"/>
      <c r="C100" s="266"/>
      <c r="D100" s="266"/>
      <c r="E100" s="266"/>
      <c r="F100" s="266"/>
      <c r="G100" s="266"/>
      <c r="H100" s="266"/>
      <c r="I100" s="266"/>
      <c r="J100" s="266"/>
      <c r="K100" s="266"/>
    </row>
    <row r="101" spans="2:11" ht="7.5" customHeight="1">
      <c r="B101" s="267"/>
      <c r="C101" s="268"/>
      <c r="D101" s="268"/>
      <c r="E101" s="268"/>
      <c r="F101" s="268"/>
      <c r="G101" s="268"/>
      <c r="H101" s="268"/>
      <c r="I101" s="268"/>
      <c r="J101" s="268"/>
      <c r="K101" s="269"/>
    </row>
    <row r="102" spans="2:11" ht="45" customHeight="1">
      <c r="B102" s="270"/>
      <c r="C102" s="382" t="s">
        <v>799</v>
      </c>
      <c r="D102" s="382"/>
      <c r="E102" s="382"/>
      <c r="F102" s="382"/>
      <c r="G102" s="382"/>
      <c r="H102" s="382"/>
      <c r="I102" s="382"/>
      <c r="J102" s="382"/>
      <c r="K102" s="271"/>
    </row>
    <row r="103" spans="2:11" ht="17.25" customHeight="1">
      <c r="B103" s="270"/>
      <c r="C103" s="272" t="s">
        <v>754</v>
      </c>
      <c r="D103" s="272"/>
      <c r="E103" s="272"/>
      <c r="F103" s="272" t="s">
        <v>755</v>
      </c>
      <c r="G103" s="273"/>
      <c r="H103" s="272" t="s">
        <v>60</v>
      </c>
      <c r="I103" s="272" t="s">
        <v>63</v>
      </c>
      <c r="J103" s="272" t="s">
        <v>756</v>
      </c>
      <c r="K103" s="271"/>
    </row>
    <row r="104" spans="2:11" ht="17.25" customHeight="1">
      <c r="B104" s="270"/>
      <c r="C104" s="274" t="s">
        <v>757</v>
      </c>
      <c r="D104" s="274"/>
      <c r="E104" s="274"/>
      <c r="F104" s="275" t="s">
        <v>758</v>
      </c>
      <c r="G104" s="276"/>
      <c r="H104" s="274"/>
      <c r="I104" s="274"/>
      <c r="J104" s="274" t="s">
        <v>759</v>
      </c>
      <c r="K104" s="271"/>
    </row>
    <row r="105" spans="2:11" ht="5.25" customHeight="1">
      <c r="B105" s="270"/>
      <c r="C105" s="272"/>
      <c r="D105" s="272"/>
      <c r="E105" s="272"/>
      <c r="F105" s="272"/>
      <c r="G105" s="288"/>
      <c r="H105" s="272"/>
      <c r="I105" s="272"/>
      <c r="J105" s="272"/>
      <c r="K105" s="271"/>
    </row>
    <row r="106" spans="2:11" ht="15" customHeight="1">
      <c r="B106" s="270"/>
      <c r="C106" s="259" t="s">
        <v>59</v>
      </c>
      <c r="D106" s="277"/>
      <c r="E106" s="277"/>
      <c r="F106" s="279" t="s">
        <v>760</v>
      </c>
      <c r="G106" s="288"/>
      <c r="H106" s="259" t="s">
        <v>800</v>
      </c>
      <c r="I106" s="259" t="s">
        <v>762</v>
      </c>
      <c r="J106" s="259">
        <v>20</v>
      </c>
      <c r="K106" s="271"/>
    </row>
    <row r="107" spans="2:11" ht="15" customHeight="1">
      <c r="B107" s="270"/>
      <c r="C107" s="259" t="s">
        <v>763</v>
      </c>
      <c r="D107" s="259"/>
      <c r="E107" s="259"/>
      <c r="F107" s="279" t="s">
        <v>760</v>
      </c>
      <c r="G107" s="259"/>
      <c r="H107" s="259" t="s">
        <v>800</v>
      </c>
      <c r="I107" s="259" t="s">
        <v>762</v>
      </c>
      <c r="J107" s="259">
        <v>120</v>
      </c>
      <c r="K107" s="271"/>
    </row>
    <row r="108" spans="2:11" ht="15" customHeight="1">
      <c r="B108" s="280"/>
      <c r="C108" s="259" t="s">
        <v>765</v>
      </c>
      <c r="D108" s="259"/>
      <c r="E108" s="259"/>
      <c r="F108" s="279" t="s">
        <v>766</v>
      </c>
      <c r="G108" s="259"/>
      <c r="H108" s="259" t="s">
        <v>800</v>
      </c>
      <c r="I108" s="259" t="s">
        <v>762</v>
      </c>
      <c r="J108" s="259">
        <v>50</v>
      </c>
      <c r="K108" s="271"/>
    </row>
    <row r="109" spans="2:11" ht="15" customHeight="1">
      <c r="B109" s="280"/>
      <c r="C109" s="259" t="s">
        <v>768</v>
      </c>
      <c r="D109" s="259"/>
      <c r="E109" s="259"/>
      <c r="F109" s="279" t="s">
        <v>760</v>
      </c>
      <c r="G109" s="259"/>
      <c r="H109" s="259" t="s">
        <v>800</v>
      </c>
      <c r="I109" s="259" t="s">
        <v>770</v>
      </c>
      <c r="J109" s="259"/>
      <c r="K109" s="271"/>
    </row>
    <row r="110" spans="2:11" ht="15" customHeight="1">
      <c r="B110" s="280"/>
      <c r="C110" s="259" t="s">
        <v>779</v>
      </c>
      <c r="D110" s="259"/>
      <c r="E110" s="259"/>
      <c r="F110" s="279" t="s">
        <v>766</v>
      </c>
      <c r="G110" s="259"/>
      <c r="H110" s="259" t="s">
        <v>800</v>
      </c>
      <c r="I110" s="259" t="s">
        <v>762</v>
      </c>
      <c r="J110" s="259">
        <v>50</v>
      </c>
      <c r="K110" s="271"/>
    </row>
    <row r="111" spans="2:11" ht="15" customHeight="1">
      <c r="B111" s="280"/>
      <c r="C111" s="259" t="s">
        <v>787</v>
      </c>
      <c r="D111" s="259"/>
      <c r="E111" s="259"/>
      <c r="F111" s="279" t="s">
        <v>766</v>
      </c>
      <c r="G111" s="259"/>
      <c r="H111" s="259" t="s">
        <v>800</v>
      </c>
      <c r="I111" s="259" t="s">
        <v>762</v>
      </c>
      <c r="J111" s="259">
        <v>50</v>
      </c>
      <c r="K111" s="271"/>
    </row>
    <row r="112" spans="2:11" ht="15" customHeight="1">
      <c r="B112" s="280"/>
      <c r="C112" s="259" t="s">
        <v>785</v>
      </c>
      <c r="D112" s="259"/>
      <c r="E112" s="259"/>
      <c r="F112" s="279" t="s">
        <v>766</v>
      </c>
      <c r="G112" s="259"/>
      <c r="H112" s="259" t="s">
        <v>800</v>
      </c>
      <c r="I112" s="259" t="s">
        <v>762</v>
      </c>
      <c r="J112" s="259">
        <v>50</v>
      </c>
      <c r="K112" s="271"/>
    </row>
    <row r="113" spans="2:11" ht="15" customHeight="1">
      <c r="B113" s="280"/>
      <c r="C113" s="259" t="s">
        <v>59</v>
      </c>
      <c r="D113" s="259"/>
      <c r="E113" s="259"/>
      <c r="F113" s="279" t="s">
        <v>760</v>
      </c>
      <c r="G113" s="259"/>
      <c r="H113" s="259" t="s">
        <v>801</v>
      </c>
      <c r="I113" s="259" t="s">
        <v>762</v>
      </c>
      <c r="J113" s="259">
        <v>20</v>
      </c>
      <c r="K113" s="271"/>
    </row>
    <row r="114" spans="2:11" ht="15" customHeight="1">
      <c r="B114" s="280"/>
      <c r="C114" s="259" t="s">
        <v>802</v>
      </c>
      <c r="D114" s="259"/>
      <c r="E114" s="259"/>
      <c r="F114" s="279" t="s">
        <v>760</v>
      </c>
      <c r="G114" s="259"/>
      <c r="H114" s="259" t="s">
        <v>803</v>
      </c>
      <c r="I114" s="259" t="s">
        <v>762</v>
      </c>
      <c r="J114" s="259">
        <v>120</v>
      </c>
      <c r="K114" s="271"/>
    </row>
    <row r="115" spans="2:11" ht="15" customHeight="1">
      <c r="B115" s="280"/>
      <c r="C115" s="259" t="s">
        <v>44</v>
      </c>
      <c r="D115" s="259"/>
      <c r="E115" s="259"/>
      <c r="F115" s="279" t="s">
        <v>760</v>
      </c>
      <c r="G115" s="259"/>
      <c r="H115" s="259" t="s">
        <v>804</v>
      </c>
      <c r="I115" s="259" t="s">
        <v>795</v>
      </c>
      <c r="J115" s="259"/>
      <c r="K115" s="271"/>
    </row>
    <row r="116" spans="2:11" ht="15" customHeight="1">
      <c r="B116" s="280"/>
      <c r="C116" s="259" t="s">
        <v>54</v>
      </c>
      <c r="D116" s="259"/>
      <c r="E116" s="259"/>
      <c r="F116" s="279" t="s">
        <v>760</v>
      </c>
      <c r="G116" s="259"/>
      <c r="H116" s="259" t="s">
        <v>805</v>
      </c>
      <c r="I116" s="259" t="s">
        <v>795</v>
      </c>
      <c r="J116" s="259"/>
      <c r="K116" s="271"/>
    </row>
    <row r="117" spans="2:11" ht="15" customHeight="1">
      <c r="B117" s="280"/>
      <c r="C117" s="259" t="s">
        <v>63</v>
      </c>
      <c r="D117" s="259"/>
      <c r="E117" s="259"/>
      <c r="F117" s="279" t="s">
        <v>760</v>
      </c>
      <c r="G117" s="259"/>
      <c r="H117" s="259" t="s">
        <v>806</v>
      </c>
      <c r="I117" s="259" t="s">
        <v>807</v>
      </c>
      <c r="J117" s="259"/>
      <c r="K117" s="271"/>
    </row>
    <row r="118" spans="2:11" ht="15" customHeight="1">
      <c r="B118" s="283"/>
      <c r="C118" s="289"/>
      <c r="D118" s="289"/>
      <c r="E118" s="289"/>
      <c r="F118" s="289"/>
      <c r="G118" s="289"/>
      <c r="H118" s="289"/>
      <c r="I118" s="289"/>
      <c r="J118" s="289"/>
      <c r="K118" s="285"/>
    </row>
    <row r="119" spans="2:11" ht="18.75" customHeight="1">
      <c r="B119" s="290"/>
      <c r="C119" s="256"/>
      <c r="D119" s="256"/>
      <c r="E119" s="256"/>
      <c r="F119" s="291"/>
      <c r="G119" s="256"/>
      <c r="H119" s="256"/>
      <c r="I119" s="256"/>
      <c r="J119" s="256"/>
      <c r="K119" s="290"/>
    </row>
    <row r="120" spans="2:11" ht="18.75" customHeight="1">
      <c r="B120" s="266"/>
      <c r="C120" s="266"/>
      <c r="D120" s="266"/>
      <c r="E120" s="266"/>
      <c r="F120" s="266"/>
      <c r="G120" s="266"/>
      <c r="H120" s="266"/>
      <c r="I120" s="266"/>
      <c r="J120" s="266"/>
      <c r="K120" s="266"/>
    </row>
    <row r="121" spans="2:11" ht="7.5" customHeight="1">
      <c r="B121" s="292"/>
      <c r="C121" s="293"/>
      <c r="D121" s="293"/>
      <c r="E121" s="293"/>
      <c r="F121" s="293"/>
      <c r="G121" s="293"/>
      <c r="H121" s="293"/>
      <c r="I121" s="293"/>
      <c r="J121" s="293"/>
      <c r="K121" s="294"/>
    </row>
    <row r="122" spans="2:11" ht="45" customHeight="1">
      <c r="B122" s="295"/>
      <c r="C122" s="381" t="s">
        <v>808</v>
      </c>
      <c r="D122" s="381"/>
      <c r="E122" s="381"/>
      <c r="F122" s="381"/>
      <c r="G122" s="381"/>
      <c r="H122" s="381"/>
      <c r="I122" s="381"/>
      <c r="J122" s="381"/>
      <c r="K122" s="296"/>
    </row>
    <row r="123" spans="2:11" ht="17.25" customHeight="1">
      <c r="B123" s="297"/>
      <c r="C123" s="272" t="s">
        <v>754</v>
      </c>
      <c r="D123" s="272"/>
      <c r="E123" s="272"/>
      <c r="F123" s="272" t="s">
        <v>755</v>
      </c>
      <c r="G123" s="273"/>
      <c r="H123" s="272" t="s">
        <v>60</v>
      </c>
      <c r="I123" s="272" t="s">
        <v>63</v>
      </c>
      <c r="J123" s="272" t="s">
        <v>756</v>
      </c>
      <c r="K123" s="298"/>
    </row>
    <row r="124" spans="2:11" ht="17.25" customHeight="1">
      <c r="B124" s="297"/>
      <c r="C124" s="274" t="s">
        <v>757</v>
      </c>
      <c r="D124" s="274"/>
      <c r="E124" s="274"/>
      <c r="F124" s="275" t="s">
        <v>758</v>
      </c>
      <c r="G124" s="276"/>
      <c r="H124" s="274"/>
      <c r="I124" s="274"/>
      <c r="J124" s="274" t="s">
        <v>759</v>
      </c>
      <c r="K124" s="298"/>
    </row>
    <row r="125" spans="2:11" ht="5.25" customHeight="1">
      <c r="B125" s="299"/>
      <c r="C125" s="277"/>
      <c r="D125" s="277"/>
      <c r="E125" s="277"/>
      <c r="F125" s="277"/>
      <c r="G125" s="259"/>
      <c r="H125" s="277"/>
      <c r="I125" s="277"/>
      <c r="J125" s="277"/>
      <c r="K125" s="300"/>
    </row>
    <row r="126" spans="2:11" ht="15" customHeight="1">
      <c r="B126" s="299"/>
      <c r="C126" s="259" t="s">
        <v>763</v>
      </c>
      <c r="D126" s="277"/>
      <c r="E126" s="277"/>
      <c r="F126" s="279" t="s">
        <v>760</v>
      </c>
      <c r="G126" s="259"/>
      <c r="H126" s="259" t="s">
        <v>800</v>
      </c>
      <c r="I126" s="259" t="s">
        <v>762</v>
      </c>
      <c r="J126" s="259">
        <v>120</v>
      </c>
      <c r="K126" s="301"/>
    </row>
    <row r="127" spans="2:11" ht="15" customHeight="1">
      <c r="B127" s="299"/>
      <c r="C127" s="259" t="s">
        <v>809</v>
      </c>
      <c r="D127" s="259"/>
      <c r="E127" s="259"/>
      <c r="F127" s="279" t="s">
        <v>760</v>
      </c>
      <c r="G127" s="259"/>
      <c r="H127" s="259" t="s">
        <v>810</v>
      </c>
      <c r="I127" s="259" t="s">
        <v>762</v>
      </c>
      <c r="J127" s="259" t="s">
        <v>811</v>
      </c>
      <c r="K127" s="301"/>
    </row>
    <row r="128" spans="2:11" ht="15" customHeight="1">
      <c r="B128" s="299"/>
      <c r="C128" s="259" t="s">
        <v>708</v>
      </c>
      <c r="D128" s="259"/>
      <c r="E128" s="259"/>
      <c r="F128" s="279" t="s">
        <v>760</v>
      </c>
      <c r="G128" s="259"/>
      <c r="H128" s="259" t="s">
        <v>812</v>
      </c>
      <c r="I128" s="259" t="s">
        <v>762</v>
      </c>
      <c r="J128" s="259" t="s">
        <v>811</v>
      </c>
      <c r="K128" s="301"/>
    </row>
    <row r="129" spans="2:11" ht="15" customHeight="1">
      <c r="B129" s="299"/>
      <c r="C129" s="259" t="s">
        <v>771</v>
      </c>
      <c r="D129" s="259"/>
      <c r="E129" s="259"/>
      <c r="F129" s="279" t="s">
        <v>766</v>
      </c>
      <c r="G129" s="259"/>
      <c r="H129" s="259" t="s">
        <v>772</v>
      </c>
      <c r="I129" s="259" t="s">
        <v>762</v>
      </c>
      <c r="J129" s="259">
        <v>15</v>
      </c>
      <c r="K129" s="301"/>
    </row>
    <row r="130" spans="2:11" ht="15" customHeight="1">
      <c r="B130" s="299"/>
      <c r="C130" s="281" t="s">
        <v>773</v>
      </c>
      <c r="D130" s="281"/>
      <c r="E130" s="281"/>
      <c r="F130" s="282" t="s">
        <v>766</v>
      </c>
      <c r="G130" s="281"/>
      <c r="H130" s="281" t="s">
        <v>774</v>
      </c>
      <c r="I130" s="281" t="s">
        <v>762</v>
      </c>
      <c r="J130" s="281">
        <v>15</v>
      </c>
      <c r="K130" s="301"/>
    </row>
    <row r="131" spans="2:11" ht="15" customHeight="1">
      <c r="B131" s="299"/>
      <c r="C131" s="281" t="s">
        <v>775</v>
      </c>
      <c r="D131" s="281"/>
      <c r="E131" s="281"/>
      <c r="F131" s="282" t="s">
        <v>766</v>
      </c>
      <c r="G131" s="281"/>
      <c r="H131" s="281" t="s">
        <v>776</v>
      </c>
      <c r="I131" s="281" t="s">
        <v>762</v>
      </c>
      <c r="J131" s="281">
        <v>20</v>
      </c>
      <c r="K131" s="301"/>
    </row>
    <row r="132" spans="2:11" ht="15" customHeight="1">
      <c r="B132" s="299"/>
      <c r="C132" s="281" t="s">
        <v>777</v>
      </c>
      <c r="D132" s="281"/>
      <c r="E132" s="281"/>
      <c r="F132" s="282" t="s">
        <v>766</v>
      </c>
      <c r="G132" s="281"/>
      <c r="H132" s="281" t="s">
        <v>778</v>
      </c>
      <c r="I132" s="281" t="s">
        <v>762</v>
      </c>
      <c r="J132" s="281">
        <v>20</v>
      </c>
      <c r="K132" s="301"/>
    </row>
    <row r="133" spans="2:11" ht="15" customHeight="1">
      <c r="B133" s="299"/>
      <c r="C133" s="259" t="s">
        <v>765</v>
      </c>
      <c r="D133" s="259"/>
      <c r="E133" s="259"/>
      <c r="F133" s="279" t="s">
        <v>766</v>
      </c>
      <c r="G133" s="259"/>
      <c r="H133" s="259" t="s">
        <v>800</v>
      </c>
      <c r="I133" s="259" t="s">
        <v>762</v>
      </c>
      <c r="J133" s="259">
        <v>50</v>
      </c>
      <c r="K133" s="301"/>
    </row>
    <row r="134" spans="2:11" ht="15" customHeight="1">
      <c r="B134" s="299"/>
      <c r="C134" s="259" t="s">
        <v>779</v>
      </c>
      <c r="D134" s="259"/>
      <c r="E134" s="259"/>
      <c r="F134" s="279" t="s">
        <v>766</v>
      </c>
      <c r="G134" s="259"/>
      <c r="H134" s="259" t="s">
        <v>800</v>
      </c>
      <c r="I134" s="259" t="s">
        <v>762</v>
      </c>
      <c r="J134" s="259">
        <v>50</v>
      </c>
      <c r="K134" s="301"/>
    </row>
    <row r="135" spans="2:11" ht="15" customHeight="1">
      <c r="B135" s="299"/>
      <c r="C135" s="259" t="s">
        <v>785</v>
      </c>
      <c r="D135" s="259"/>
      <c r="E135" s="259"/>
      <c r="F135" s="279" t="s">
        <v>766</v>
      </c>
      <c r="G135" s="259"/>
      <c r="H135" s="259" t="s">
        <v>800</v>
      </c>
      <c r="I135" s="259" t="s">
        <v>762</v>
      </c>
      <c r="J135" s="259">
        <v>50</v>
      </c>
      <c r="K135" s="301"/>
    </row>
    <row r="136" spans="2:11" ht="15" customHeight="1">
      <c r="B136" s="299"/>
      <c r="C136" s="259" t="s">
        <v>787</v>
      </c>
      <c r="D136" s="259"/>
      <c r="E136" s="259"/>
      <c r="F136" s="279" t="s">
        <v>766</v>
      </c>
      <c r="G136" s="259"/>
      <c r="H136" s="259" t="s">
        <v>800</v>
      </c>
      <c r="I136" s="259" t="s">
        <v>762</v>
      </c>
      <c r="J136" s="259">
        <v>50</v>
      </c>
      <c r="K136" s="301"/>
    </row>
    <row r="137" spans="2:11" ht="15" customHeight="1">
      <c r="B137" s="299"/>
      <c r="C137" s="259" t="s">
        <v>788</v>
      </c>
      <c r="D137" s="259"/>
      <c r="E137" s="259"/>
      <c r="F137" s="279" t="s">
        <v>766</v>
      </c>
      <c r="G137" s="259"/>
      <c r="H137" s="259" t="s">
        <v>813</v>
      </c>
      <c r="I137" s="259" t="s">
        <v>762</v>
      </c>
      <c r="J137" s="259">
        <v>255</v>
      </c>
      <c r="K137" s="301"/>
    </row>
    <row r="138" spans="2:11" ht="15" customHeight="1">
      <c r="B138" s="299"/>
      <c r="C138" s="259" t="s">
        <v>790</v>
      </c>
      <c r="D138" s="259"/>
      <c r="E138" s="259"/>
      <c r="F138" s="279" t="s">
        <v>760</v>
      </c>
      <c r="G138" s="259"/>
      <c r="H138" s="259" t="s">
        <v>814</v>
      </c>
      <c r="I138" s="259" t="s">
        <v>792</v>
      </c>
      <c r="J138" s="259"/>
      <c r="K138" s="301"/>
    </row>
    <row r="139" spans="2:11" ht="15" customHeight="1">
      <c r="B139" s="299"/>
      <c r="C139" s="259" t="s">
        <v>793</v>
      </c>
      <c r="D139" s="259"/>
      <c r="E139" s="259"/>
      <c r="F139" s="279" t="s">
        <v>760</v>
      </c>
      <c r="G139" s="259"/>
      <c r="H139" s="259" t="s">
        <v>815</v>
      </c>
      <c r="I139" s="259" t="s">
        <v>795</v>
      </c>
      <c r="J139" s="259"/>
      <c r="K139" s="301"/>
    </row>
    <row r="140" spans="2:11" ht="15" customHeight="1">
      <c r="B140" s="299"/>
      <c r="C140" s="259" t="s">
        <v>796</v>
      </c>
      <c r="D140" s="259"/>
      <c r="E140" s="259"/>
      <c r="F140" s="279" t="s">
        <v>760</v>
      </c>
      <c r="G140" s="259"/>
      <c r="H140" s="259" t="s">
        <v>796</v>
      </c>
      <c r="I140" s="259" t="s">
        <v>795</v>
      </c>
      <c r="J140" s="259"/>
      <c r="K140" s="301"/>
    </row>
    <row r="141" spans="2:11" ht="15" customHeight="1">
      <c r="B141" s="299"/>
      <c r="C141" s="259" t="s">
        <v>44</v>
      </c>
      <c r="D141" s="259"/>
      <c r="E141" s="259"/>
      <c r="F141" s="279" t="s">
        <v>760</v>
      </c>
      <c r="G141" s="259"/>
      <c r="H141" s="259" t="s">
        <v>816</v>
      </c>
      <c r="I141" s="259" t="s">
        <v>795</v>
      </c>
      <c r="J141" s="259"/>
      <c r="K141" s="301"/>
    </row>
    <row r="142" spans="2:11" ht="15" customHeight="1">
      <c r="B142" s="299"/>
      <c r="C142" s="259" t="s">
        <v>817</v>
      </c>
      <c r="D142" s="259"/>
      <c r="E142" s="259"/>
      <c r="F142" s="279" t="s">
        <v>760</v>
      </c>
      <c r="G142" s="259"/>
      <c r="H142" s="259" t="s">
        <v>818</v>
      </c>
      <c r="I142" s="259" t="s">
        <v>795</v>
      </c>
      <c r="J142" s="259"/>
      <c r="K142" s="301"/>
    </row>
    <row r="143" spans="2:11" ht="15" customHeight="1">
      <c r="B143" s="302"/>
      <c r="C143" s="303"/>
      <c r="D143" s="303"/>
      <c r="E143" s="303"/>
      <c r="F143" s="303"/>
      <c r="G143" s="303"/>
      <c r="H143" s="303"/>
      <c r="I143" s="303"/>
      <c r="J143" s="303"/>
      <c r="K143" s="304"/>
    </row>
    <row r="144" spans="2:11" ht="18.75" customHeight="1">
      <c r="B144" s="256"/>
      <c r="C144" s="256"/>
      <c r="D144" s="256"/>
      <c r="E144" s="256"/>
      <c r="F144" s="291"/>
      <c r="G144" s="256"/>
      <c r="H144" s="256"/>
      <c r="I144" s="256"/>
      <c r="J144" s="256"/>
      <c r="K144" s="256"/>
    </row>
    <row r="145" spans="2:11" ht="18.75" customHeight="1">
      <c r="B145" s="266"/>
      <c r="C145" s="266"/>
      <c r="D145" s="266"/>
      <c r="E145" s="266"/>
      <c r="F145" s="266"/>
      <c r="G145" s="266"/>
      <c r="H145" s="266"/>
      <c r="I145" s="266"/>
      <c r="J145" s="266"/>
      <c r="K145" s="266"/>
    </row>
    <row r="146" spans="2:11" ht="7.5" customHeight="1">
      <c r="B146" s="267"/>
      <c r="C146" s="268"/>
      <c r="D146" s="268"/>
      <c r="E146" s="268"/>
      <c r="F146" s="268"/>
      <c r="G146" s="268"/>
      <c r="H146" s="268"/>
      <c r="I146" s="268"/>
      <c r="J146" s="268"/>
      <c r="K146" s="269"/>
    </row>
    <row r="147" spans="2:11" ht="45" customHeight="1">
      <c r="B147" s="270"/>
      <c r="C147" s="382" t="s">
        <v>819</v>
      </c>
      <c r="D147" s="382"/>
      <c r="E147" s="382"/>
      <c r="F147" s="382"/>
      <c r="G147" s="382"/>
      <c r="H147" s="382"/>
      <c r="I147" s="382"/>
      <c r="J147" s="382"/>
      <c r="K147" s="271"/>
    </row>
    <row r="148" spans="2:11" ht="17.25" customHeight="1">
      <c r="B148" s="270"/>
      <c r="C148" s="272" t="s">
        <v>754</v>
      </c>
      <c r="D148" s="272"/>
      <c r="E148" s="272"/>
      <c r="F148" s="272" t="s">
        <v>755</v>
      </c>
      <c r="G148" s="273"/>
      <c r="H148" s="272" t="s">
        <v>60</v>
      </c>
      <c r="I148" s="272" t="s">
        <v>63</v>
      </c>
      <c r="J148" s="272" t="s">
        <v>756</v>
      </c>
      <c r="K148" s="271"/>
    </row>
    <row r="149" spans="2:11" ht="17.25" customHeight="1">
      <c r="B149" s="270"/>
      <c r="C149" s="274" t="s">
        <v>757</v>
      </c>
      <c r="D149" s="274"/>
      <c r="E149" s="274"/>
      <c r="F149" s="275" t="s">
        <v>758</v>
      </c>
      <c r="G149" s="276"/>
      <c r="H149" s="274"/>
      <c r="I149" s="274"/>
      <c r="J149" s="274" t="s">
        <v>759</v>
      </c>
      <c r="K149" s="271"/>
    </row>
    <row r="150" spans="2:11" ht="5.25" customHeight="1">
      <c r="B150" s="280"/>
      <c r="C150" s="277"/>
      <c r="D150" s="277"/>
      <c r="E150" s="277"/>
      <c r="F150" s="277"/>
      <c r="G150" s="278"/>
      <c r="H150" s="277"/>
      <c r="I150" s="277"/>
      <c r="J150" s="277"/>
      <c r="K150" s="301"/>
    </row>
    <row r="151" spans="2:11" ht="15" customHeight="1">
      <c r="B151" s="280"/>
      <c r="C151" s="305" t="s">
        <v>763</v>
      </c>
      <c r="D151" s="259"/>
      <c r="E151" s="259"/>
      <c r="F151" s="306" t="s">
        <v>760</v>
      </c>
      <c r="G151" s="259"/>
      <c r="H151" s="305" t="s">
        <v>800</v>
      </c>
      <c r="I151" s="305" t="s">
        <v>762</v>
      </c>
      <c r="J151" s="305">
        <v>120</v>
      </c>
      <c r="K151" s="301"/>
    </row>
    <row r="152" spans="2:11" ht="15" customHeight="1">
      <c r="B152" s="280"/>
      <c r="C152" s="305" t="s">
        <v>809</v>
      </c>
      <c r="D152" s="259"/>
      <c r="E152" s="259"/>
      <c r="F152" s="306" t="s">
        <v>760</v>
      </c>
      <c r="G152" s="259"/>
      <c r="H152" s="305" t="s">
        <v>820</v>
      </c>
      <c r="I152" s="305" t="s">
        <v>762</v>
      </c>
      <c r="J152" s="305" t="s">
        <v>811</v>
      </c>
      <c r="K152" s="301"/>
    </row>
    <row r="153" spans="2:11" ht="15" customHeight="1">
      <c r="B153" s="280"/>
      <c r="C153" s="305" t="s">
        <v>708</v>
      </c>
      <c r="D153" s="259"/>
      <c r="E153" s="259"/>
      <c r="F153" s="306" t="s">
        <v>760</v>
      </c>
      <c r="G153" s="259"/>
      <c r="H153" s="305" t="s">
        <v>821</v>
      </c>
      <c r="I153" s="305" t="s">
        <v>762</v>
      </c>
      <c r="J153" s="305" t="s">
        <v>811</v>
      </c>
      <c r="K153" s="301"/>
    </row>
    <row r="154" spans="2:11" ht="15" customHeight="1">
      <c r="B154" s="280"/>
      <c r="C154" s="305" t="s">
        <v>765</v>
      </c>
      <c r="D154" s="259"/>
      <c r="E154" s="259"/>
      <c r="F154" s="306" t="s">
        <v>766</v>
      </c>
      <c r="G154" s="259"/>
      <c r="H154" s="305" t="s">
        <v>800</v>
      </c>
      <c r="I154" s="305" t="s">
        <v>762</v>
      </c>
      <c r="J154" s="305">
        <v>50</v>
      </c>
      <c r="K154" s="301"/>
    </row>
    <row r="155" spans="2:11" ht="15" customHeight="1">
      <c r="B155" s="280"/>
      <c r="C155" s="305" t="s">
        <v>768</v>
      </c>
      <c r="D155" s="259"/>
      <c r="E155" s="259"/>
      <c r="F155" s="306" t="s">
        <v>760</v>
      </c>
      <c r="G155" s="259"/>
      <c r="H155" s="305" t="s">
        <v>800</v>
      </c>
      <c r="I155" s="305" t="s">
        <v>770</v>
      </c>
      <c r="J155" s="305"/>
      <c r="K155" s="301"/>
    </row>
    <row r="156" spans="2:11" ht="15" customHeight="1">
      <c r="B156" s="280"/>
      <c r="C156" s="305" t="s">
        <v>779</v>
      </c>
      <c r="D156" s="259"/>
      <c r="E156" s="259"/>
      <c r="F156" s="306" t="s">
        <v>766</v>
      </c>
      <c r="G156" s="259"/>
      <c r="H156" s="305" t="s">
        <v>800</v>
      </c>
      <c r="I156" s="305" t="s">
        <v>762</v>
      </c>
      <c r="J156" s="305">
        <v>50</v>
      </c>
      <c r="K156" s="301"/>
    </row>
    <row r="157" spans="2:11" ht="15" customHeight="1">
      <c r="B157" s="280"/>
      <c r="C157" s="305" t="s">
        <v>787</v>
      </c>
      <c r="D157" s="259"/>
      <c r="E157" s="259"/>
      <c r="F157" s="306" t="s">
        <v>766</v>
      </c>
      <c r="G157" s="259"/>
      <c r="H157" s="305" t="s">
        <v>800</v>
      </c>
      <c r="I157" s="305" t="s">
        <v>762</v>
      </c>
      <c r="J157" s="305">
        <v>50</v>
      </c>
      <c r="K157" s="301"/>
    </row>
    <row r="158" spans="2:11" ht="15" customHeight="1">
      <c r="B158" s="280"/>
      <c r="C158" s="305" t="s">
        <v>785</v>
      </c>
      <c r="D158" s="259"/>
      <c r="E158" s="259"/>
      <c r="F158" s="306" t="s">
        <v>766</v>
      </c>
      <c r="G158" s="259"/>
      <c r="H158" s="305" t="s">
        <v>800</v>
      </c>
      <c r="I158" s="305" t="s">
        <v>762</v>
      </c>
      <c r="J158" s="305">
        <v>50</v>
      </c>
      <c r="K158" s="301"/>
    </row>
    <row r="159" spans="2:11" ht="15" customHeight="1">
      <c r="B159" s="280"/>
      <c r="C159" s="305" t="s">
        <v>104</v>
      </c>
      <c r="D159" s="259"/>
      <c r="E159" s="259"/>
      <c r="F159" s="306" t="s">
        <v>760</v>
      </c>
      <c r="G159" s="259"/>
      <c r="H159" s="305" t="s">
        <v>822</v>
      </c>
      <c r="I159" s="305" t="s">
        <v>762</v>
      </c>
      <c r="J159" s="305" t="s">
        <v>823</v>
      </c>
      <c r="K159" s="301"/>
    </row>
    <row r="160" spans="2:11" ht="15" customHeight="1">
      <c r="B160" s="280"/>
      <c r="C160" s="305" t="s">
        <v>824</v>
      </c>
      <c r="D160" s="259"/>
      <c r="E160" s="259"/>
      <c r="F160" s="306" t="s">
        <v>760</v>
      </c>
      <c r="G160" s="259"/>
      <c r="H160" s="305" t="s">
        <v>825</v>
      </c>
      <c r="I160" s="305" t="s">
        <v>795</v>
      </c>
      <c r="J160" s="305"/>
      <c r="K160" s="301"/>
    </row>
    <row r="161" spans="2:11" ht="15" customHeight="1">
      <c r="B161" s="307"/>
      <c r="C161" s="289"/>
      <c r="D161" s="289"/>
      <c r="E161" s="289"/>
      <c r="F161" s="289"/>
      <c r="G161" s="289"/>
      <c r="H161" s="289"/>
      <c r="I161" s="289"/>
      <c r="J161" s="289"/>
      <c r="K161" s="308"/>
    </row>
    <row r="162" spans="2:11" ht="18.75" customHeight="1">
      <c r="B162" s="256"/>
      <c r="C162" s="259"/>
      <c r="D162" s="259"/>
      <c r="E162" s="259"/>
      <c r="F162" s="279"/>
      <c r="G162" s="259"/>
      <c r="H162" s="259"/>
      <c r="I162" s="259"/>
      <c r="J162" s="259"/>
      <c r="K162" s="256"/>
    </row>
    <row r="163" spans="2:11" ht="18.75" customHeight="1">
      <c r="B163" s="266"/>
      <c r="C163" s="266"/>
      <c r="D163" s="266"/>
      <c r="E163" s="266"/>
      <c r="F163" s="266"/>
      <c r="G163" s="266"/>
      <c r="H163" s="266"/>
      <c r="I163" s="266"/>
      <c r="J163" s="266"/>
      <c r="K163" s="266"/>
    </row>
    <row r="164" spans="2:11" ht="7.5" customHeight="1">
      <c r="B164" s="248"/>
      <c r="C164" s="249"/>
      <c r="D164" s="249"/>
      <c r="E164" s="249"/>
      <c r="F164" s="249"/>
      <c r="G164" s="249"/>
      <c r="H164" s="249"/>
      <c r="I164" s="249"/>
      <c r="J164" s="249"/>
      <c r="K164" s="250"/>
    </row>
    <row r="165" spans="2:11" ht="45" customHeight="1">
      <c r="B165" s="251"/>
      <c r="C165" s="381" t="s">
        <v>826</v>
      </c>
      <c r="D165" s="381"/>
      <c r="E165" s="381"/>
      <c r="F165" s="381"/>
      <c r="G165" s="381"/>
      <c r="H165" s="381"/>
      <c r="I165" s="381"/>
      <c r="J165" s="381"/>
      <c r="K165" s="252"/>
    </row>
    <row r="166" spans="2:11" ht="17.25" customHeight="1">
      <c r="B166" s="251"/>
      <c r="C166" s="272" t="s">
        <v>754</v>
      </c>
      <c r="D166" s="272"/>
      <c r="E166" s="272"/>
      <c r="F166" s="272" t="s">
        <v>755</v>
      </c>
      <c r="G166" s="309"/>
      <c r="H166" s="310" t="s">
        <v>60</v>
      </c>
      <c r="I166" s="310" t="s">
        <v>63</v>
      </c>
      <c r="J166" s="272" t="s">
        <v>756</v>
      </c>
      <c r="K166" s="252"/>
    </row>
    <row r="167" spans="2:11" ht="17.25" customHeight="1">
      <c r="B167" s="253"/>
      <c r="C167" s="274" t="s">
        <v>757</v>
      </c>
      <c r="D167" s="274"/>
      <c r="E167" s="274"/>
      <c r="F167" s="275" t="s">
        <v>758</v>
      </c>
      <c r="G167" s="311"/>
      <c r="H167" s="312"/>
      <c r="I167" s="312"/>
      <c r="J167" s="274" t="s">
        <v>759</v>
      </c>
      <c r="K167" s="254"/>
    </row>
    <row r="168" spans="2:11" ht="5.25" customHeight="1">
      <c r="B168" s="280"/>
      <c r="C168" s="277"/>
      <c r="D168" s="277"/>
      <c r="E168" s="277"/>
      <c r="F168" s="277"/>
      <c r="G168" s="278"/>
      <c r="H168" s="277"/>
      <c r="I168" s="277"/>
      <c r="J168" s="277"/>
      <c r="K168" s="301"/>
    </row>
    <row r="169" spans="2:11" ht="15" customHeight="1">
      <c r="B169" s="280"/>
      <c r="C169" s="259" t="s">
        <v>763</v>
      </c>
      <c r="D169" s="259"/>
      <c r="E169" s="259"/>
      <c r="F169" s="279" t="s">
        <v>760</v>
      </c>
      <c r="G169" s="259"/>
      <c r="H169" s="259" t="s">
        <v>800</v>
      </c>
      <c r="I169" s="259" t="s">
        <v>762</v>
      </c>
      <c r="J169" s="259">
        <v>120</v>
      </c>
      <c r="K169" s="301"/>
    </row>
    <row r="170" spans="2:11" ht="15" customHeight="1">
      <c r="B170" s="280"/>
      <c r="C170" s="259" t="s">
        <v>809</v>
      </c>
      <c r="D170" s="259"/>
      <c r="E170" s="259"/>
      <c r="F170" s="279" t="s">
        <v>760</v>
      </c>
      <c r="G170" s="259"/>
      <c r="H170" s="259" t="s">
        <v>810</v>
      </c>
      <c r="I170" s="259" t="s">
        <v>762</v>
      </c>
      <c r="J170" s="259" t="s">
        <v>811</v>
      </c>
      <c r="K170" s="301"/>
    </row>
    <row r="171" spans="2:11" ht="15" customHeight="1">
      <c r="B171" s="280"/>
      <c r="C171" s="259" t="s">
        <v>708</v>
      </c>
      <c r="D171" s="259"/>
      <c r="E171" s="259"/>
      <c r="F171" s="279" t="s">
        <v>760</v>
      </c>
      <c r="G171" s="259"/>
      <c r="H171" s="259" t="s">
        <v>827</v>
      </c>
      <c r="I171" s="259" t="s">
        <v>762</v>
      </c>
      <c r="J171" s="259" t="s">
        <v>811</v>
      </c>
      <c r="K171" s="301"/>
    </row>
    <row r="172" spans="2:11" ht="15" customHeight="1">
      <c r="B172" s="280"/>
      <c r="C172" s="259" t="s">
        <v>765</v>
      </c>
      <c r="D172" s="259"/>
      <c r="E172" s="259"/>
      <c r="F172" s="279" t="s">
        <v>766</v>
      </c>
      <c r="G172" s="259"/>
      <c r="H172" s="259" t="s">
        <v>827</v>
      </c>
      <c r="I172" s="259" t="s">
        <v>762</v>
      </c>
      <c r="J172" s="259">
        <v>50</v>
      </c>
      <c r="K172" s="301"/>
    </row>
    <row r="173" spans="2:11" ht="15" customHeight="1">
      <c r="B173" s="280"/>
      <c r="C173" s="259" t="s">
        <v>768</v>
      </c>
      <c r="D173" s="259"/>
      <c r="E173" s="259"/>
      <c r="F173" s="279" t="s">
        <v>760</v>
      </c>
      <c r="G173" s="259"/>
      <c r="H173" s="259" t="s">
        <v>827</v>
      </c>
      <c r="I173" s="259" t="s">
        <v>770</v>
      </c>
      <c r="J173" s="259"/>
      <c r="K173" s="301"/>
    </row>
    <row r="174" spans="2:11" ht="15" customHeight="1">
      <c r="B174" s="280"/>
      <c r="C174" s="259" t="s">
        <v>779</v>
      </c>
      <c r="D174" s="259"/>
      <c r="E174" s="259"/>
      <c r="F174" s="279" t="s">
        <v>766</v>
      </c>
      <c r="G174" s="259"/>
      <c r="H174" s="259" t="s">
        <v>827</v>
      </c>
      <c r="I174" s="259" t="s">
        <v>762</v>
      </c>
      <c r="J174" s="259">
        <v>50</v>
      </c>
      <c r="K174" s="301"/>
    </row>
    <row r="175" spans="2:11" ht="15" customHeight="1">
      <c r="B175" s="280"/>
      <c r="C175" s="259" t="s">
        <v>787</v>
      </c>
      <c r="D175" s="259"/>
      <c r="E175" s="259"/>
      <c r="F175" s="279" t="s">
        <v>766</v>
      </c>
      <c r="G175" s="259"/>
      <c r="H175" s="259" t="s">
        <v>827</v>
      </c>
      <c r="I175" s="259" t="s">
        <v>762</v>
      </c>
      <c r="J175" s="259">
        <v>50</v>
      </c>
      <c r="K175" s="301"/>
    </row>
    <row r="176" spans="2:11" ht="15" customHeight="1">
      <c r="B176" s="280"/>
      <c r="C176" s="259" t="s">
        <v>785</v>
      </c>
      <c r="D176" s="259"/>
      <c r="E176" s="259"/>
      <c r="F176" s="279" t="s">
        <v>766</v>
      </c>
      <c r="G176" s="259"/>
      <c r="H176" s="259" t="s">
        <v>827</v>
      </c>
      <c r="I176" s="259" t="s">
        <v>762</v>
      </c>
      <c r="J176" s="259">
        <v>50</v>
      </c>
      <c r="K176" s="301"/>
    </row>
    <row r="177" spans="2:11" ht="15" customHeight="1">
      <c r="B177" s="280"/>
      <c r="C177" s="259" t="s">
        <v>124</v>
      </c>
      <c r="D177" s="259"/>
      <c r="E177" s="259"/>
      <c r="F177" s="279" t="s">
        <v>760</v>
      </c>
      <c r="G177" s="259"/>
      <c r="H177" s="259" t="s">
        <v>828</v>
      </c>
      <c r="I177" s="259" t="s">
        <v>829</v>
      </c>
      <c r="J177" s="259"/>
      <c r="K177" s="301"/>
    </row>
    <row r="178" spans="2:11" ht="15" customHeight="1">
      <c r="B178" s="280"/>
      <c r="C178" s="259" t="s">
        <v>63</v>
      </c>
      <c r="D178" s="259"/>
      <c r="E178" s="259"/>
      <c r="F178" s="279" t="s">
        <v>760</v>
      </c>
      <c r="G178" s="259"/>
      <c r="H178" s="259" t="s">
        <v>830</v>
      </c>
      <c r="I178" s="259" t="s">
        <v>831</v>
      </c>
      <c r="J178" s="259">
        <v>1</v>
      </c>
      <c r="K178" s="301"/>
    </row>
    <row r="179" spans="2:11" ht="15" customHeight="1">
      <c r="B179" s="280"/>
      <c r="C179" s="259" t="s">
        <v>59</v>
      </c>
      <c r="D179" s="259"/>
      <c r="E179" s="259"/>
      <c r="F179" s="279" t="s">
        <v>760</v>
      </c>
      <c r="G179" s="259"/>
      <c r="H179" s="259" t="s">
        <v>832</v>
      </c>
      <c r="I179" s="259" t="s">
        <v>762</v>
      </c>
      <c r="J179" s="259">
        <v>20</v>
      </c>
      <c r="K179" s="301"/>
    </row>
    <row r="180" spans="2:11" ht="15" customHeight="1">
      <c r="B180" s="280"/>
      <c r="C180" s="259" t="s">
        <v>60</v>
      </c>
      <c r="D180" s="259"/>
      <c r="E180" s="259"/>
      <c r="F180" s="279" t="s">
        <v>760</v>
      </c>
      <c r="G180" s="259"/>
      <c r="H180" s="259" t="s">
        <v>833</v>
      </c>
      <c r="I180" s="259" t="s">
        <v>762</v>
      </c>
      <c r="J180" s="259">
        <v>255</v>
      </c>
      <c r="K180" s="301"/>
    </row>
    <row r="181" spans="2:11" ht="15" customHeight="1">
      <c r="B181" s="280"/>
      <c r="C181" s="259" t="s">
        <v>125</v>
      </c>
      <c r="D181" s="259"/>
      <c r="E181" s="259"/>
      <c r="F181" s="279" t="s">
        <v>760</v>
      </c>
      <c r="G181" s="259"/>
      <c r="H181" s="259" t="s">
        <v>724</v>
      </c>
      <c r="I181" s="259" t="s">
        <v>762</v>
      </c>
      <c r="J181" s="259">
        <v>10</v>
      </c>
      <c r="K181" s="301"/>
    </row>
    <row r="182" spans="2:11" ht="15" customHeight="1">
      <c r="B182" s="280"/>
      <c r="C182" s="259" t="s">
        <v>126</v>
      </c>
      <c r="D182" s="259"/>
      <c r="E182" s="259"/>
      <c r="F182" s="279" t="s">
        <v>760</v>
      </c>
      <c r="G182" s="259"/>
      <c r="H182" s="259" t="s">
        <v>834</v>
      </c>
      <c r="I182" s="259" t="s">
        <v>795</v>
      </c>
      <c r="J182" s="259"/>
      <c r="K182" s="301"/>
    </row>
    <row r="183" spans="2:11" ht="15" customHeight="1">
      <c r="B183" s="280"/>
      <c r="C183" s="259" t="s">
        <v>835</v>
      </c>
      <c r="D183" s="259"/>
      <c r="E183" s="259"/>
      <c r="F183" s="279" t="s">
        <v>760</v>
      </c>
      <c r="G183" s="259"/>
      <c r="H183" s="259" t="s">
        <v>836</v>
      </c>
      <c r="I183" s="259" t="s">
        <v>795</v>
      </c>
      <c r="J183" s="259"/>
      <c r="K183" s="301"/>
    </row>
    <row r="184" spans="2:11" ht="15" customHeight="1">
      <c r="B184" s="280"/>
      <c r="C184" s="259" t="s">
        <v>824</v>
      </c>
      <c r="D184" s="259"/>
      <c r="E184" s="259"/>
      <c r="F184" s="279" t="s">
        <v>760</v>
      </c>
      <c r="G184" s="259"/>
      <c r="H184" s="259" t="s">
        <v>837</v>
      </c>
      <c r="I184" s="259" t="s">
        <v>795</v>
      </c>
      <c r="J184" s="259"/>
      <c r="K184" s="301"/>
    </row>
    <row r="185" spans="2:11" ht="15" customHeight="1">
      <c r="B185" s="280"/>
      <c r="C185" s="259" t="s">
        <v>128</v>
      </c>
      <c r="D185" s="259"/>
      <c r="E185" s="259"/>
      <c r="F185" s="279" t="s">
        <v>766</v>
      </c>
      <c r="G185" s="259"/>
      <c r="H185" s="259" t="s">
        <v>838</v>
      </c>
      <c r="I185" s="259" t="s">
        <v>762</v>
      </c>
      <c r="J185" s="259">
        <v>50</v>
      </c>
      <c r="K185" s="301"/>
    </row>
    <row r="186" spans="2:11" ht="15" customHeight="1">
      <c r="B186" s="280"/>
      <c r="C186" s="259" t="s">
        <v>839</v>
      </c>
      <c r="D186" s="259"/>
      <c r="E186" s="259"/>
      <c r="F186" s="279" t="s">
        <v>766</v>
      </c>
      <c r="G186" s="259"/>
      <c r="H186" s="259" t="s">
        <v>840</v>
      </c>
      <c r="I186" s="259" t="s">
        <v>841</v>
      </c>
      <c r="J186" s="259"/>
      <c r="K186" s="301"/>
    </row>
    <row r="187" spans="2:11" ht="15" customHeight="1">
      <c r="B187" s="280"/>
      <c r="C187" s="259" t="s">
        <v>842</v>
      </c>
      <c r="D187" s="259"/>
      <c r="E187" s="259"/>
      <c r="F187" s="279" t="s">
        <v>766</v>
      </c>
      <c r="G187" s="259"/>
      <c r="H187" s="259" t="s">
        <v>843</v>
      </c>
      <c r="I187" s="259" t="s">
        <v>841</v>
      </c>
      <c r="J187" s="259"/>
      <c r="K187" s="301"/>
    </row>
    <row r="188" spans="2:11" ht="15" customHeight="1">
      <c r="B188" s="280"/>
      <c r="C188" s="259" t="s">
        <v>844</v>
      </c>
      <c r="D188" s="259"/>
      <c r="E188" s="259"/>
      <c r="F188" s="279" t="s">
        <v>766</v>
      </c>
      <c r="G188" s="259"/>
      <c r="H188" s="259" t="s">
        <v>845</v>
      </c>
      <c r="I188" s="259" t="s">
        <v>841</v>
      </c>
      <c r="J188" s="259"/>
      <c r="K188" s="301"/>
    </row>
    <row r="189" spans="2:11" ht="15" customHeight="1">
      <c r="B189" s="280"/>
      <c r="C189" s="313" t="s">
        <v>846</v>
      </c>
      <c r="D189" s="259"/>
      <c r="E189" s="259"/>
      <c r="F189" s="279" t="s">
        <v>766</v>
      </c>
      <c r="G189" s="259"/>
      <c r="H189" s="259" t="s">
        <v>847</v>
      </c>
      <c r="I189" s="259" t="s">
        <v>848</v>
      </c>
      <c r="J189" s="314" t="s">
        <v>849</v>
      </c>
      <c r="K189" s="301"/>
    </row>
    <row r="190" spans="2:11" ht="15" customHeight="1">
      <c r="B190" s="280"/>
      <c r="C190" s="265" t="s">
        <v>48</v>
      </c>
      <c r="D190" s="259"/>
      <c r="E190" s="259"/>
      <c r="F190" s="279" t="s">
        <v>760</v>
      </c>
      <c r="G190" s="259"/>
      <c r="H190" s="256" t="s">
        <v>850</v>
      </c>
      <c r="I190" s="259" t="s">
        <v>851</v>
      </c>
      <c r="J190" s="259"/>
      <c r="K190" s="301"/>
    </row>
    <row r="191" spans="2:11" ht="15" customHeight="1">
      <c r="B191" s="280"/>
      <c r="C191" s="265" t="s">
        <v>852</v>
      </c>
      <c r="D191" s="259"/>
      <c r="E191" s="259"/>
      <c r="F191" s="279" t="s">
        <v>760</v>
      </c>
      <c r="G191" s="259"/>
      <c r="H191" s="259" t="s">
        <v>853</v>
      </c>
      <c r="I191" s="259" t="s">
        <v>795</v>
      </c>
      <c r="J191" s="259"/>
      <c r="K191" s="301"/>
    </row>
    <row r="192" spans="2:11" ht="15" customHeight="1">
      <c r="B192" s="280"/>
      <c r="C192" s="265" t="s">
        <v>854</v>
      </c>
      <c r="D192" s="259"/>
      <c r="E192" s="259"/>
      <c r="F192" s="279" t="s">
        <v>760</v>
      </c>
      <c r="G192" s="259"/>
      <c r="H192" s="259" t="s">
        <v>855</v>
      </c>
      <c r="I192" s="259" t="s">
        <v>795</v>
      </c>
      <c r="J192" s="259"/>
      <c r="K192" s="301"/>
    </row>
    <row r="193" spans="2:11" ht="15" customHeight="1">
      <c r="B193" s="280"/>
      <c r="C193" s="265" t="s">
        <v>856</v>
      </c>
      <c r="D193" s="259"/>
      <c r="E193" s="259"/>
      <c r="F193" s="279" t="s">
        <v>766</v>
      </c>
      <c r="G193" s="259"/>
      <c r="H193" s="259" t="s">
        <v>857</v>
      </c>
      <c r="I193" s="259" t="s">
        <v>795</v>
      </c>
      <c r="J193" s="259"/>
      <c r="K193" s="301"/>
    </row>
    <row r="194" spans="2:11" ht="15" customHeight="1">
      <c r="B194" s="307"/>
      <c r="C194" s="315"/>
      <c r="D194" s="289"/>
      <c r="E194" s="289"/>
      <c r="F194" s="289"/>
      <c r="G194" s="289"/>
      <c r="H194" s="289"/>
      <c r="I194" s="289"/>
      <c r="J194" s="289"/>
      <c r="K194" s="308"/>
    </row>
    <row r="195" spans="2:11" ht="18.75" customHeight="1">
      <c r="B195" s="256"/>
      <c r="C195" s="259"/>
      <c r="D195" s="259"/>
      <c r="E195" s="259"/>
      <c r="F195" s="279"/>
      <c r="G195" s="259"/>
      <c r="H195" s="259"/>
      <c r="I195" s="259"/>
      <c r="J195" s="259"/>
      <c r="K195" s="256"/>
    </row>
    <row r="196" spans="2:11" ht="18.75" customHeight="1">
      <c r="B196" s="256"/>
      <c r="C196" s="259"/>
      <c r="D196" s="259"/>
      <c r="E196" s="259"/>
      <c r="F196" s="279"/>
      <c r="G196" s="259"/>
      <c r="H196" s="259"/>
      <c r="I196" s="259"/>
      <c r="J196" s="259"/>
      <c r="K196" s="256"/>
    </row>
    <row r="197" spans="2:11" ht="18.75" customHeight="1">
      <c r="B197" s="266"/>
      <c r="C197" s="266"/>
      <c r="D197" s="266"/>
      <c r="E197" s="266"/>
      <c r="F197" s="266"/>
      <c r="G197" s="266"/>
      <c r="H197" s="266"/>
      <c r="I197" s="266"/>
      <c r="J197" s="266"/>
      <c r="K197" s="266"/>
    </row>
    <row r="198" spans="2:11" ht="13.5">
      <c r="B198" s="248"/>
      <c r="C198" s="249"/>
      <c r="D198" s="249"/>
      <c r="E198" s="249"/>
      <c r="F198" s="249"/>
      <c r="G198" s="249"/>
      <c r="H198" s="249"/>
      <c r="I198" s="249"/>
      <c r="J198" s="249"/>
      <c r="K198" s="250"/>
    </row>
    <row r="199" spans="2:11" ht="21">
      <c r="B199" s="251"/>
      <c r="C199" s="381" t="s">
        <v>858</v>
      </c>
      <c r="D199" s="381"/>
      <c r="E199" s="381"/>
      <c r="F199" s="381"/>
      <c r="G199" s="381"/>
      <c r="H199" s="381"/>
      <c r="I199" s="381"/>
      <c r="J199" s="381"/>
      <c r="K199" s="252"/>
    </row>
    <row r="200" spans="2:11" ht="25.5" customHeight="1">
      <c r="B200" s="251"/>
      <c r="C200" s="316" t="s">
        <v>859</v>
      </c>
      <c r="D200" s="316"/>
      <c r="E200" s="316"/>
      <c r="F200" s="316" t="s">
        <v>860</v>
      </c>
      <c r="G200" s="317"/>
      <c r="H200" s="380" t="s">
        <v>861</v>
      </c>
      <c r="I200" s="380"/>
      <c r="J200" s="380"/>
      <c r="K200" s="252"/>
    </row>
    <row r="201" spans="2:11" ht="5.25" customHeight="1">
      <c r="B201" s="280"/>
      <c r="C201" s="277"/>
      <c r="D201" s="277"/>
      <c r="E201" s="277"/>
      <c r="F201" s="277"/>
      <c r="G201" s="259"/>
      <c r="H201" s="277"/>
      <c r="I201" s="277"/>
      <c r="J201" s="277"/>
      <c r="K201" s="301"/>
    </row>
    <row r="202" spans="2:11" ht="15" customHeight="1">
      <c r="B202" s="280"/>
      <c r="C202" s="259" t="s">
        <v>851</v>
      </c>
      <c r="D202" s="259"/>
      <c r="E202" s="259"/>
      <c r="F202" s="279" t="s">
        <v>49</v>
      </c>
      <c r="G202" s="259"/>
      <c r="H202" s="379" t="s">
        <v>862</v>
      </c>
      <c r="I202" s="379"/>
      <c r="J202" s="379"/>
      <c r="K202" s="301"/>
    </row>
    <row r="203" spans="2:11" ht="15" customHeight="1">
      <c r="B203" s="280"/>
      <c r="C203" s="286"/>
      <c r="D203" s="259"/>
      <c r="E203" s="259"/>
      <c r="F203" s="279" t="s">
        <v>50</v>
      </c>
      <c r="G203" s="259"/>
      <c r="H203" s="379" t="s">
        <v>863</v>
      </c>
      <c r="I203" s="379"/>
      <c r="J203" s="379"/>
      <c r="K203" s="301"/>
    </row>
    <row r="204" spans="2:11" ht="15" customHeight="1">
      <c r="B204" s="280"/>
      <c r="C204" s="286"/>
      <c r="D204" s="259"/>
      <c r="E204" s="259"/>
      <c r="F204" s="279" t="s">
        <v>53</v>
      </c>
      <c r="G204" s="259"/>
      <c r="H204" s="379" t="s">
        <v>864</v>
      </c>
      <c r="I204" s="379"/>
      <c r="J204" s="379"/>
      <c r="K204" s="301"/>
    </row>
    <row r="205" spans="2:11" ht="15" customHeight="1">
      <c r="B205" s="280"/>
      <c r="C205" s="259"/>
      <c r="D205" s="259"/>
      <c r="E205" s="259"/>
      <c r="F205" s="279" t="s">
        <v>51</v>
      </c>
      <c r="G205" s="259"/>
      <c r="H205" s="379" t="s">
        <v>865</v>
      </c>
      <c r="I205" s="379"/>
      <c r="J205" s="379"/>
      <c r="K205" s="301"/>
    </row>
    <row r="206" spans="2:11" ht="15" customHeight="1">
      <c r="B206" s="280"/>
      <c r="C206" s="259"/>
      <c r="D206" s="259"/>
      <c r="E206" s="259"/>
      <c r="F206" s="279" t="s">
        <v>52</v>
      </c>
      <c r="G206" s="259"/>
      <c r="H206" s="379" t="s">
        <v>866</v>
      </c>
      <c r="I206" s="379"/>
      <c r="J206" s="379"/>
      <c r="K206" s="301"/>
    </row>
    <row r="207" spans="2:11" ht="15" customHeight="1">
      <c r="B207" s="280"/>
      <c r="C207" s="259"/>
      <c r="D207" s="259"/>
      <c r="E207" s="259"/>
      <c r="F207" s="279"/>
      <c r="G207" s="259"/>
      <c r="H207" s="259"/>
      <c r="I207" s="259"/>
      <c r="J207" s="259"/>
      <c r="K207" s="301"/>
    </row>
    <row r="208" spans="2:11" ht="15" customHeight="1">
      <c r="B208" s="280"/>
      <c r="C208" s="259" t="s">
        <v>807</v>
      </c>
      <c r="D208" s="259"/>
      <c r="E208" s="259"/>
      <c r="F208" s="279" t="s">
        <v>85</v>
      </c>
      <c r="G208" s="259"/>
      <c r="H208" s="379" t="s">
        <v>0</v>
      </c>
      <c r="I208" s="379"/>
      <c r="J208" s="379"/>
      <c r="K208" s="301"/>
    </row>
    <row r="209" spans="2:11" ht="15" customHeight="1">
      <c r="B209" s="280"/>
      <c r="C209" s="286"/>
      <c r="D209" s="259"/>
      <c r="E209" s="259"/>
      <c r="F209" s="279" t="s">
        <v>703</v>
      </c>
      <c r="G209" s="259"/>
      <c r="H209" s="379" t="s">
        <v>704</v>
      </c>
      <c r="I209" s="379"/>
      <c r="J209" s="379"/>
      <c r="K209" s="301"/>
    </row>
    <row r="210" spans="2:11" ht="15" customHeight="1">
      <c r="B210" s="280"/>
      <c r="C210" s="259"/>
      <c r="D210" s="259"/>
      <c r="E210" s="259"/>
      <c r="F210" s="279" t="s">
        <v>701</v>
      </c>
      <c r="G210" s="259"/>
      <c r="H210" s="379" t="s">
        <v>1</v>
      </c>
      <c r="I210" s="379"/>
      <c r="J210" s="379"/>
      <c r="K210" s="301"/>
    </row>
    <row r="211" spans="2:11" ht="15" customHeight="1">
      <c r="B211" s="318"/>
      <c r="C211" s="286"/>
      <c r="D211" s="286"/>
      <c r="E211" s="286"/>
      <c r="F211" s="279" t="s">
        <v>705</v>
      </c>
      <c r="G211" s="265"/>
      <c r="H211" s="378" t="s">
        <v>706</v>
      </c>
      <c r="I211" s="378"/>
      <c r="J211" s="378"/>
      <c r="K211" s="319"/>
    </row>
    <row r="212" spans="2:11" ht="15" customHeight="1">
      <c r="B212" s="318"/>
      <c r="C212" s="286"/>
      <c r="D212" s="286"/>
      <c r="E212" s="286"/>
      <c r="F212" s="279" t="s">
        <v>707</v>
      </c>
      <c r="G212" s="265"/>
      <c r="H212" s="378" t="s">
        <v>2</v>
      </c>
      <c r="I212" s="378"/>
      <c r="J212" s="378"/>
      <c r="K212" s="319"/>
    </row>
    <row r="213" spans="2:11" ht="15" customHeight="1">
      <c r="B213" s="318"/>
      <c r="C213" s="286"/>
      <c r="D213" s="286"/>
      <c r="E213" s="286"/>
      <c r="F213" s="320"/>
      <c r="G213" s="265"/>
      <c r="H213" s="321"/>
      <c r="I213" s="321"/>
      <c r="J213" s="321"/>
      <c r="K213" s="319"/>
    </row>
    <row r="214" spans="2:11" ht="15" customHeight="1">
      <c r="B214" s="318"/>
      <c r="C214" s="259" t="s">
        <v>831</v>
      </c>
      <c r="D214" s="286"/>
      <c r="E214" s="286"/>
      <c r="F214" s="279">
        <v>1</v>
      </c>
      <c r="G214" s="265"/>
      <c r="H214" s="378" t="s">
        <v>3</v>
      </c>
      <c r="I214" s="378"/>
      <c r="J214" s="378"/>
      <c r="K214" s="319"/>
    </row>
    <row r="215" spans="2:11" ht="15" customHeight="1">
      <c r="B215" s="318"/>
      <c r="C215" s="286"/>
      <c r="D215" s="286"/>
      <c r="E215" s="286"/>
      <c r="F215" s="279">
        <v>2</v>
      </c>
      <c r="G215" s="265"/>
      <c r="H215" s="378" t="s">
        <v>4</v>
      </c>
      <c r="I215" s="378"/>
      <c r="J215" s="378"/>
      <c r="K215" s="319"/>
    </row>
    <row r="216" spans="2:11" ht="15" customHeight="1">
      <c r="B216" s="318"/>
      <c r="C216" s="286"/>
      <c r="D216" s="286"/>
      <c r="E216" s="286"/>
      <c r="F216" s="279">
        <v>3</v>
      </c>
      <c r="G216" s="265"/>
      <c r="H216" s="378" t="s">
        <v>5</v>
      </c>
      <c r="I216" s="378"/>
      <c r="J216" s="378"/>
      <c r="K216" s="319"/>
    </row>
    <row r="217" spans="2:11" ht="15" customHeight="1">
      <c r="B217" s="318"/>
      <c r="C217" s="286"/>
      <c r="D217" s="286"/>
      <c r="E217" s="286"/>
      <c r="F217" s="279">
        <v>4</v>
      </c>
      <c r="G217" s="265"/>
      <c r="H217" s="378" t="s">
        <v>6</v>
      </c>
      <c r="I217" s="378"/>
      <c r="J217" s="378"/>
      <c r="K217" s="319"/>
    </row>
    <row r="218" spans="2:11" ht="12.75" customHeight="1">
      <c r="B218" s="322"/>
      <c r="C218" s="323"/>
      <c r="D218" s="323"/>
      <c r="E218" s="323"/>
      <c r="F218" s="323"/>
      <c r="G218" s="323"/>
      <c r="H218" s="323"/>
      <c r="I218" s="323"/>
      <c r="J218" s="323"/>
      <c r="K218" s="324"/>
    </row>
  </sheetData>
  <sheetProtection formatCells="0" formatColumns="0" formatRows="0" insertColumns="0" insertRows="0" insertHyperlinks="0" deleteColumns="0" deleteRows="0" sort="0" autoFilter="0" pivotTables="0"/>
  <mergeCells count="77">
    <mergeCell ref="D15:J15"/>
    <mergeCell ref="C3:J3"/>
    <mergeCell ref="C9:J9"/>
    <mergeCell ref="D11:J11"/>
    <mergeCell ref="D10:J10"/>
    <mergeCell ref="C4:J4"/>
    <mergeCell ref="C6:J6"/>
    <mergeCell ref="C7:J7"/>
    <mergeCell ref="F23:J23"/>
    <mergeCell ref="D33:J33"/>
    <mergeCell ref="D34:J34"/>
    <mergeCell ref="D31:J31"/>
    <mergeCell ref="D30:J30"/>
    <mergeCell ref="F19:J19"/>
    <mergeCell ref="D28:J28"/>
    <mergeCell ref="F21:J21"/>
    <mergeCell ref="F22:J22"/>
    <mergeCell ref="D16:J16"/>
    <mergeCell ref="D17:J17"/>
    <mergeCell ref="F18:J18"/>
    <mergeCell ref="C25:J25"/>
    <mergeCell ref="D27:J27"/>
    <mergeCell ref="C26:J26"/>
    <mergeCell ref="F20:J20"/>
    <mergeCell ref="G36:J36"/>
    <mergeCell ref="G37:J37"/>
    <mergeCell ref="E48:J48"/>
    <mergeCell ref="G45:J45"/>
    <mergeCell ref="G44:J44"/>
    <mergeCell ref="D35:J35"/>
    <mergeCell ref="G40:J40"/>
    <mergeCell ref="G41:J41"/>
    <mergeCell ref="G42:J42"/>
    <mergeCell ref="G38:J38"/>
    <mergeCell ref="G39:J39"/>
    <mergeCell ref="D59:J59"/>
    <mergeCell ref="D58:J58"/>
    <mergeCell ref="D47:J47"/>
    <mergeCell ref="C52:J52"/>
    <mergeCell ref="C54:J54"/>
    <mergeCell ref="C55:J55"/>
    <mergeCell ref="E49:J49"/>
    <mergeCell ref="G43:J43"/>
    <mergeCell ref="E50:J50"/>
    <mergeCell ref="C57:J57"/>
    <mergeCell ref="D51:J51"/>
    <mergeCell ref="D66:J66"/>
    <mergeCell ref="D62:J62"/>
    <mergeCell ref="D65:J65"/>
    <mergeCell ref="D63:J63"/>
    <mergeCell ref="D60:J60"/>
    <mergeCell ref="D61:J61"/>
    <mergeCell ref="C75:J75"/>
    <mergeCell ref="D70:J70"/>
    <mergeCell ref="D68:J68"/>
    <mergeCell ref="D67:J67"/>
    <mergeCell ref="D69:J69"/>
    <mergeCell ref="C165:J165"/>
    <mergeCell ref="C122:J122"/>
    <mergeCell ref="C147:J147"/>
    <mergeCell ref="C102:J102"/>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Kuba</cp:lastModifiedBy>
  <dcterms:created xsi:type="dcterms:W3CDTF">2019-11-20T11:18:44Z</dcterms:created>
  <dcterms:modified xsi:type="dcterms:W3CDTF">2019-11-25T00:44:09Z</dcterms:modified>
  <cp:category/>
  <cp:version/>
  <cp:contentType/>
  <cp:contentStatus/>
</cp:coreProperties>
</file>