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Architektonicko-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'SO-01 - Architektonicko-s...'!$C$96:$K$571</definedName>
    <definedName name="_xlnm.Print_Area" localSheetId="1">'SO-01 - Architektonicko-s...'!$C$4:$J$39,'SO-01 - Architektonicko-s...'!$C$45:$J$78,'SO-01 - Architektonicko-s...'!$C$84:$K$571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'SO-01 - Architektonicko-s...'!$96:$96</definedName>
  </definedNames>
  <calcPr fullCalcOnLoad="1"/>
</workbook>
</file>

<file path=xl/sharedStrings.xml><?xml version="1.0" encoding="utf-8"?>
<sst xmlns="http://schemas.openxmlformats.org/spreadsheetml/2006/main" count="5693" uniqueCount="934">
  <si>
    <t>Export Komplet</t>
  </si>
  <si>
    <t>VZ</t>
  </si>
  <si>
    <t>2.0</t>
  </si>
  <si>
    <t>ZAMOK</t>
  </si>
  <si>
    <t>False</t>
  </si>
  <si>
    <t>{1050a90b-e2c4-4609-b80e-1ac5e7d0cdcc}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</si>
  <si>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</si>
  <si>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</si>
  <si>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</si>
  <si>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</si>
  <si>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</si>
  <si>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</si>
  <si>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</si>
  <si>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</si>
  <si>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20190627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</si>
  <si>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</si>
  <si>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</si>
  <si>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Projektová dokumentace opravy střechy administrativní budovy sportovní centrum UK</t>
  </si>
  <si>
    <t>KSO:</t>
  </si>
  <si>
    <t/>
  </si>
  <si>
    <t>CC-CZ:</t>
  </si>
  <si>
    <t>Místo:</t>
  </si>
  <si>
    <t>Sportovní centrum Univerzita Karlova</t>
  </si>
  <si>
    <t>Datum:</t>
  </si>
  <si>
    <t>26. 6. 2019</t>
  </si>
  <si>
    <t>Zadavatel:</t>
  </si>
  <si>
    <t>IČ:</t>
  </si>
  <si>
    <t>00216208</t>
  </si>
  <si>
    <t>Univerzita Karlova</t>
  </si>
  <si>
    <t>DIČ:</t>
  </si>
  <si>
    <t>Uchazeč:</t>
  </si>
  <si>
    <t>Vyplň údaj</t>
  </si>
  <si>
    <t>Projektant:</t>
  </si>
  <si>
    <t>27642411</t>
  </si>
  <si>
    <t>DEKPROJEKT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</si>
  <si>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</si>
  <si>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</si>
  <si>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</si>
  <si>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</si>
  <si>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</si>
  <si>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</si>
  <si>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</si>
  <si>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</si>
  <si>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</si>
  <si>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</si>
  <si>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</si>
  <si>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</si>
  <si>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</si>
  <si>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</si>
  <si>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</si>
  <si>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</si>
  <si>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</si>
  <si>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</si>
  <si>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</si>
  <si>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</si>
  <si>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</si>
  <si>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</si>
  <si>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</si>
  <si>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</si>
  <si>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</si>
  <si>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</si>
  <si>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</si>
  <si>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</si>
  <si>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</si>
  <si>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</si>
  <si>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</si>
  <si>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</si>
  <si>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</si>
  <si>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</si>
  <si>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</si>
  <si>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</si>
  <si>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</si>
  <si>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</si>
  <si>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</si>
  <si>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</si>
  <si>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</si>
  <si>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</si>
  <si>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</si>
  <si>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</si>
  <si>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Architektonicko-stavební část</t>
  </si>
  <si>
    <t>STA</t>
  </si>
  <si>
    <t>1</t>
  </si>
  <si>
    <t>{a77ae858-1f79-492f-9920-c43ac3f42c57}</t>
  </si>
  <si>
    <t>2</t>
  </si>
  <si>
    <t>KRYCÍ LIST SOUPISU PRACÍ</t>
  </si>
  <si>
    <t>Objekt:</t>
  </si>
  <si>
    <t>SO-01 - Architektonicko-stavební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</si>
  <si>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</si>
  <si>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</si>
  <si>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</si>
  <si>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</si>
  <si>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</si>
  <si>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</si>
  <si>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</si>
  <si>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</si>
  <si>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</si>
  <si>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</si>
  <si>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</si>
  <si>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</si>
  <si>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</si>
  <si>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</si>
  <si>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</si>
  <si>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</si>
  <si>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</si>
  <si>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</si>
  <si>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</si>
  <si>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</si>
  <si>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</si>
  <si>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</si>
  <si>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</si>
  <si>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</si>
  <si>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</si>
  <si>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</si>
  <si>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</si>
  <si>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</si>
  <si>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</si>
  <si>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</si>
  <si>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</si>
  <si>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</si>
  <si>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</si>
  <si>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</si>
  <si>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</si>
  <si>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</si>
  <si>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</si>
  <si>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</si>
  <si>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</si>
  <si>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</si>
  <si>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</si>
  <si>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342272225</t>
  </si>
  <si>
    <t>Příčky z pórobetonových tvárnic hladkých na tenké maltové lože objemová hmotnost do 500 kg/m3, tloušťka příčky 100 mm</t>
  </si>
  <si>
    <t>m2</t>
  </si>
  <si>
    <t>CS ÚRS 2019 01</t>
  </si>
  <si>
    <t>4</t>
  </si>
  <si>
    <t>-36379771</t>
  </si>
  <si>
    <t>VV</t>
  </si>
  <si>
    <t>detail E - napojení na světlíky - podezdívka pod nové světlíky, výška dle doměření na stavbě, v rozpočtu uvažováno 0,35 m dle detailu</t>
  </si>
  <si>
    <t>délka detailu 302 m, výška 0,35 m</t>
  </si>
  <si>
    <t>302*0,35</t>
  </si>
  <si>
    <t>Vodorovné konstrukce</t>
  </si>
  <si>
    <t>411388531</t>
  </si>
  <si>
    <t>Zabetonování otvorů ve stropech nebo v klenbách včetně lešení, bednění, odbednění a výztuže (materiál v ceně) ve stropech železobetonových, tvárnicových a prefabrikovaných</t>
  </si>
  <si>
    <t>m3</t>
  </si>
  <si>
    <t>642673898</t>
  </si>
  <si>
    <t>zabetonování stropu pod bournaou strojovnou výtahu</t>
  </si>
  <si>
    <t>2,4*2,4*0,3</t>
  </si>
  <si>
    <t>9</t>
  </si>
  <si>
    <t>Ostatní konstrukce a práce, bourání</t>
  </si>
  <si>
    <t>962032241</t>
  </si>
  <si>
    <t>Bourání zdiva nadzákladového z cihel nebo tvárnic z cihel pálených nebo vápenopískových, na maltu cementovou, objemu přes 1 m3</t>
  </si>
  <si>
    <t>1715644185</t>
  </si>
  <si>
    <t>bourání strojovny výtahu</t>
  </si>
  <si>
    <t>(3+3+2,4+2,4)*2,5*0,3</t>
  </si>
  <si>
    <t>963051113</t>
  </si>
  <si>
    <t>Bourání železobetonových stropů deskových, tl. přes 80 mm</t>
  </si>
  <si>
    <t>1848363511</t>
  </si>
  <si>
    <t>3*3*0,3</t>
  </si>
  <si>
    <t>5</t>
  </si>
  <si>
    <t>965045113</t>
  </si>
  <si>
    <t>Bourání potěrů tl. do 50 mm cementových nebo pískocementových, plochy přes 4 m2</t>
  </si>
  <si>
    <t>-551099714</t>
  </si>
  <si>
    <t>demontáž betonové mazaniny ze skladby S1</t>
  </si>
  <si>
    <t>2822,91</t>
  </si>
  <si>
    <t>odečet průhledy</t>
  </si>
  <si>
    <t>-64,41-125,88</t>
  </si>
  <si>
    <t>odečet vzt</t>
  </si>
  <si>
    <t>-9</t>
  </si>
  <si>
    <t>odečet strojovna výtahu</t>
  </si>
  <si>
    <t>odečet átrium</t>
  </si>
  <si>
    <t>-155,04</t>
  </si>
  <si>
    <t>odečet světlíky</t>
  </si>
  <si>
    <t>-0,9*1,2*8</t>
  </si>
  <si>
    <t>-0,95*1,4*31</t>
  </si>
  <si>
    <t>-1,2*2,8*17</t>
  </si>
  <si>
    <t>-0,57*2*2</t>
  </si>
  <si>
    <t>-1,2*2,8*1</t>
  </si>
  <si>
    <t>Součet</t>
  </si>
  <si>
    <t>997</t>
  </si>
  <si>
    <t>Přesun sutě</t>
  </si>
  <si>
    <t>6</t>
  </si>
  <si>
    <t>997013152</t>
  </si>
  <si>
    <t>Vnitrostaveništní doprava suti a vybouraných hmot vodorovně do 50 m svisle s omezením mechanizace pro budovy a haly výšky přes 6 do 9 m</t>
  </si>
  <si>
    <t>t</t>
  </si>
  <si>
    <t>1568605144</t>
  </si>
  <si>
    <t>7</t>
  </si>
  <si>
    <t>997013511</t>
  </si>
  <si>
    <t>Odvoz suti a vybouraných hmot z meziskládky na skládku s naložením a se složením, na vzdálenost do 1 km</t>
  </si>
  <si>
    <t>365815195</t>
  </si>
  <si>
    <t>8</t>
  </si>
  <si>
    <t>997013509</t>
  </si>
  <si>
    <t>Odvoz suti a vybouraných hmot na skládku nebo meziskládku se složením, na vzdálenost Příplatek k ceně za každý další i započatý 1 km přes 1 km</t>
  </si>
  <si>
    <t>-726491206</t>
  </si>
  <si>
    <t>P</t>
  </si>
  <si>
    <t>Poznámka k položce:
předpoklad celkem do vzdálenosti 15 km</t>
  </si>
  <si>
    <t>347,436*14 'Přepočtené koeficientem množství</t>
  </si>
  <si>
    <t>997013831</t>
  </si>
  <si>
    <t>Poplatek za uložení stavebního odpadu na skládce (skládkovné) směsného stavebního a demoličního zatříděného do Katalogu odpadů pod kódem 170 904</t>
  </si>
  <si>
    <t>818631968</t>
  </si>
  <si>
    <t>998</t>
  </si>
  <si>
    <t>Přesun hmot</t>
  </si>
  <si>
    <t>10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</si>
  <si>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</si>
  <si>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</si>
  <si>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1944264254</t>
  </si>
  <si>
    <t>PSV</t>
  </si>
  <si>
    <t>Práce a dodávky PSV</t>
  </si>
  <si>
    <t>712</t>
  </si>
  <si>
    <t>Povlakové krytiny</t>
  </si>
  <si>
    <t>11</t>
  </si>
  <si>
    <t>712300831</t>
  </si>
  <si>
    <t>Odstranění ze střech plochých do 10° krytiny povlakové jednovrstvé</t>
  </si>
  <si>
    <t>16</t>
  </si>
  <si>
    <t>-562550269</t>
  </si>
  <si>
    <t>demontáž PVC-P folie ze skladby S1</t>
  </si>
  <si>
    <t>12</t>
  </si>
  <si>
    <t>712300833</t>
  </si>
  <si>
    <t>Odstranění ze střech plochých do 10° krytiny povlakové třívrstvé</t>
  </si>
  <si>
    <t>1051143269</t>
  </si>
  <si>
    <t>demontáž souvrství asfaltových pásů ze skladby S1</t>
  </si>
  <si>
    <t>13</t>
  </si>
  <si>
    <t>712300834</t>
  </si>
  <si>
    <t>Odstranění ze střech plochých do 10° krytiny povlakové Příplatek k ceně - 0833 za každou další vrstvu</t>
  </si>
  <si>
    <t>-595570629</t>
  </si>
  <si>
    <t>Poznámka k položce:
úvaha 4 vrstvy</t>
  </si>
  <si>
    <t>14</t>
  </si>
  <si>
    <t>-497636422</t>
  </si>
  <si>
    <t>demontáž souvrství asfaltových pásů - na dílcích Polsid ze skladby S1</t>
  </si>
  <si>
    <t>-570058396</t>
  </si>
  <si>
    <t>712341559</t>
  </si>
  <si>
    <t>Provedení povlakové krytiny střech plochých do 10° pásy přitavením NAIP v plné ploše</t>
  </si>
  <si>
    <t>459516156</t>
  </si>
  <si>
    <t>skladby S1´; S1´´; S1´´´</t>
  </si>
  <si>
    <t>plocha celkem</t>
  </si>
  <si>
    <t>2822,953</t>
  </si>
  <si>
    <t>odečty:</t>
  </si>
  <si>
    <t>průhled</t>
  </si>
  <si>
    <t>-125,879</t>
  </si>
  <si>
    <t>-64,403</t>
  </si>
  <si>
    <t>strojovna VZT</t>
  </si>
  <si>
    <t>átrium</t>
  </si>
  <si>
    <t>-6,46*24</t>
  </si>
  <si>
    <t>světlíky</t>
  </si>
  <si>
    <t>-1,2*29,8*1</t>
  </si>
  <si>
    <t>-1,2*19,8*1</t>
  </si>
  <si>
    <t>-2,8*1,2*1</t>
  </si>
  <si>
    <t>17</t>
  </si>
  <si>
    <t>M</t>
  </si>
  <si>
    <t>62853004</t>
  </si>
  <si>
    <t>pás asfaltový natavitelný modifikovaný SBS tl 4,0mm s vložkou ze skleněné tkaniny a spalitelnou PE fólií nebo jemnozrnný minerálním posypem na horním povrchu</t>
  </si>
  <si>
    <t>32</t>
  </si>
  <si>
    <t>-1078358947</t>
  </si>
  <si>
    <t>2353,601*1,15 'Přepočtené koeficientem množství</t>
  </si>
  <si>
    <t>18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</si>
  <si>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</si>
  <si>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</si>
  <si>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kus</t>
  </si>
  <si>
    <t>-1659775841</t>
  </si>
  <si>
    <t>detail A - vtok - materiál součástí povlakové krytiny všech skladeb střech</t>
  </si>
  <si>
    <t>detail B - prostup - materiál ve specifikaci</t>
  </si>
  <si>
    <t>41</t>
  </si>
  <si>
    <t>19</t>
  </si>
  <si>
    <t>28342027</t>
  </si>
  <si>
    <t>manžeta těsnící pro prostupy hydroizolací z PVC otevřená kruhová vnitřní průměr 120-180</t>
  </si>
  <si>
    <t>-920883203</t>
  </si>
  <si>
    <t>pro detail B - prostup, nejčastěji se vyskytuje prostup DN 125</t>
  </si>
  <si>
    <t>20</t>
  </si>
  <si>
    <t>712.Rpol.K.01</t>
  </si>
  <si>
    <t>Povlakové krytiny střech plochých do 10° z tvarovaných poplastovaných lišt pro mPVC závětrná lišta rš 180 mm</t>
  </si>
  <si>
    <t>m</t>
  </si>
  <si>
    <t>1864332295</t>
  </si>
  <si>
    <t>K.01</t>
  </si>
  <si>
    <t>273,5</t>
  </si>
  <si>
    <t>712363354</t>
  </si>
  <si>
    <t>Povlakové krytiny střech plochých do 10° z tvarovaných poplastovaných lišt pro mPVC stěnová lišta vyhnutá rš 71 mm</t>
  </si>
  <si>
    <t>-1750854734</t>
  </si>
  <si>
    <t>K.05</t>
  </si>
  <si>
    <t>105,5</t>
  </si>
  <si>
    <t>22</t>
  </si>
  <si>
    <t>712363352</t>
  </si>
  <si>
    <t>Povlakové krytiny střech plochých do 10° z tvarovaných poplastovaných lišt pro mPVC vnitřní koutová lišta rš 100 mm</t>
  </si>
  <si>
    <t>1067847528</t>
  </si>
  <si>
    <t>K.06</t>
  </si>
  <si>
    <t>530</t>
  </si>
  <si>
    <t>23</t>
  </si>
  <si>
    <t>-978667736</t>
  </si>
  <si>
    <t>K.07</t>
  </si>
  <si>
    <t>302</t>
  </si>
  <si>
    <t>24</t>
  </si>
  <si>
    <t>712363353</t>
  </si>
  <si>
    <t>Povlakové krytiny střech plochých do 10° z tvarovaných poplastovaných lišt pro mPVC vnější koutová lišta rš 100 mm</t>
  </si>
  <si>
    <t>1512172946</t>
  </si>
  <si>
    <t>K.08</t>
  </si>
  <si>
    <t>122,5</t>
  </si>
  <si>
    <t>25</t>
  </si>
  <si>
    <t>712363541</t>
  </si>
  <si>
    <t>Provedení povlakové krytiny střech plochých do 10° s mechanicky kotvenou izolací včetně položení fólie a horkovzdušného svaření tl. tepelné izolace přes 200 do 240 mm budovy výšky do 18 m, kotvené do betonu nebo pórobetonu vnitřní plocha</t>
  </si>
  <si>
    <t>1833176278</t>
  </si>
  <si>
    <t>dle kotevního plánu</t>
  </si>
  <si>
    <t>-4*8,425</t>
  </si>
  <si>
    <t>-342,173</t>
  </si>
  <si>
    <t>26</t>
  </si>
  <si>
    <t>28322012</t>
  </si>
  <si>
    <t>fólie hydroizolační střešní mPVC mechanicky kotvená tl 1,5mm šedá</t>
  </si>
  <si>
    <t>735021687</t>
  </si>
  <si>
    <t>1977,728*1,15 'Přepočtené koeficientem množství</t>
  </si>
  <si>
    <t>27</t>
  </si>
  <si>
    <t>712363542</t>
  </si>
  <si>
    <t>Provedení povlakové krytiny střech plochých do 10° s mechanicky kotvenou izolací včetně položení fólie a horkovzdušného svaření tl. tepelné izolace přes 200 do 240 mm budovy výšky do 18 m, kotvené do betonu nebo pórobetonu okraj</t>
  </si>
  <si>
    <t>-620319005</t>
  </si>
  <si>
    <t>(2*1,45*27,37)+(16,165*1,45)+(1,45*2,2)+(1,45*1,35)+(1,45*49,95)+(4,25*1,45)+(1,716*0,75)+(0,635*0,32)+(1,45*19,16)+(1,45*37,03)+(4,055*1,45)</t>
  </si>
  <si>
    <t>(0,7*1,7)+(0,745*0,25)+(1,45*31,3)+(0,45*5,72)+(1,45*3,105)+(0,7*1,7)+(0,25*0,76)+(8,423*1,45)</t>
  </si>
  <si>
    <t>-(0,09*2,8)-(0,565*0,71)</t>
  </si>
  <si>
    <t>28</t>
  </si>
  <si>
    <t>-2016911035</t>
  </si>
  <si>
    <t>342,173*1,15 'Přepočtené koeficientem množství</t>
  </si>
  <si>
    <t>29</t>
  </si>
  <si>
    <t>712363543</t>
  </si>
  <si>
    <t>Provedení povlakové krytiny střech plochých do 10° s mechanicky kotvenou izolací včetně položení fólie a horkovzdušného svaření tl. tepelné izolace přes 200 do 240 mm budovy výšky do 18 m, kotvené do betonu nebo pórobetonu roh</t>
  </si>
  <si>
    <t>589951231</t>
  </si>
  <si>
    <t>4*8,425</t>
  </si>
  <si>
    <t>30</t>
  </si>
  <si>
    <t>-1966035945</t>
  </si>
  <si>
    <t>33,7*1,15 'Přepočtené koeficientem množství</t>
  </si>
  <si>
    <t>31</t>
  </si>
  <si>
    <t>712391172</t>
  </si>
  <si>
    <t>Provedení povlakové krytiny střech plochých do 10° -ostatní práce provedení vrstvy textilní ochranné</t>
  </si>
  <si>
    <t>290372422</t>
  </si>
  <si>
    <t>detail A - vtok - separační netkané geotextilie</t>
  </si>
  <si>
    <t>18*1*1</t>
  </si>
  <si>
    <t>detail C - okraj střechy</t>
  </si>
  <si>
    <t>délka detailu 273,5 m dle K01; 02; 03 šíře 0,5 m</t>
  </si>
  <si>
    <t>273,5*0,5</t>
  </si>
  <si>
    <t>detail D - napojení na svislou konstrukcí - přířez separační netkané geotextilie</t>
  </si>
  <si>
    <t>délka detailu 105,5 m dle K04; K05 šíře 0,5 m</t>
  </si>
  <si>
    <t>105,5*0,5</t>
  </si>
  <si>
    <t>detail E - napojení na světlíky - přířez separační netkané geotextilie</t>
  </si>
  <si>
    <t>délka detailu 302 m, šíře 0,5 m</t>
  </si>
  <si>
    <t>302*0,5</t>
  </si>
  <si>
    <t>detail F - opracování dělící atiky</t>
  </si>
  <si>
    <t>délka detailu 61,25 m dle 1/2 z K.08 šíře 1,2 m</t>
  </si>
  <si>
    <t>61,25*1,2</t>
  </si>
  <si>
    <t>69311068</t>
  </si>
  <si>
    <t>geotextilie netkaná separační, ochranná, filtrační, drenážní PP 300g/m2</t>
  </si>
  <si>
    <t>1223360959</t>
  </si>
  <si>
    <t>432*1,15 'Přepočtené koeficientem množství</t>
  </si>
  <si>
    <t>33</t>
  </si>
  <si>
    <t>712811101</t>
  </si>
  <si>
    <t>Provedení povlakové krytiny střech samostatným vytažením izolačního povlaku za studena na konstrukce převyšující úroveň střechy, nátěrem penetračním</t>
  </si>
  <si>
    <t>1606071237</t>
  </si>
  <si>
    <t>detail B - prostup - přířez SBS modifikovaného pásu na napenetrovaný povrch</t>
  </si>
  <si>
    <t>předpoklad 0,25 m2 na prostup</t>
  </si>
  <si>
    <t>0,25*41</t>
  </si>
  <si>
    <t>délka detailu 273,5 m dle K01; 02; 03 šíře 0,35 m</t>
  </si>
  <si>
    <t>273,5*0,35</t>
  </si>
  <si>
    <t>detail D - napojení na svislou konstrukcí</t>
  </si>
  <si>
    <t>délka detailu 105,5 m dle K04; K05 rš 0,45 m</t>
  </si>
  <si>
    <t>105,5*0,45</t>
  </si>
  <si>
    <t>detail E - napojení na světlíky - přířez SBS modifikovaného pásu na napenetrovaný povrch</t>
  </si>
  <si>
    <t>délka detailu 302 m, šíře 0,6 m</t>
  </si>
  <si>
    <t>302*0,6</t>
  </si>
  <si>
    <t>délka detailu 61,25 m dle 1/2 z K.08 šíře 1,0 m</t>
  </si>
  <si>
    <t>61,25*1</t>
  </si>
  <si>
    <t>34</t>
  </si>
  <si>
    <t>11163150</t>
  </si>
  <si>
    <t>lak penetrační asfaltový</t>
  </si>
  <si>
    <t>-1365414061</t>
  </si>
  <si>
    <t>395,9*0,00035 'Přepočtené koeficientem množství</t>
  </si>
  <si>
    <t>35</t>
  </si>
  <si>
    <t>712831101</t>
  </si>
  <si>
    <t>Provedení povlakové krytiny střech samostatným vytažením izolačního povlaku pásy na sucho na konstrukce převyšující úroveň střechy, AIP, NAIP nebo tkaninou</t>
  </si>
  <si>
    <t>14821456</t>
  </si>
  <si>
    <t>36</t>
  </si>
  <si>
    <t>62866281</t>
  </si>
  <si>
    <t>pás asfaltový samolepicí modifikovaný SBS tl 3mm s vložkou ze skleněné tkaniny se spalitelnou fólií nebo jemnozrnným minerálním posypem nebo textilií na horním povrchu</t>
  </si>
  <si>
    <t>1322141369</t>
  </si>
  <si>
    <t>95,725*1,2 'Přepočtené koeficientem množství</t>
  </si>
  <si>
    <t>37</t>
  </si>
  <si>
    <t>712841559</t>
  </si>
  <si>
    <t>Provedení povlakové krytiny střech samostatným vytažením izolačního povlaku pásy přitavením na konstrukce převyšující úroveň střechy, NAIP</t>
  </si>
  <si>
    <t>1563765170</t>
  </si>
  <si>
    <t>detail B - prostup - přířez SBS modifikovaného pásu</t>
  </si>
  <si>
    <t>detail D - napojení na svislou konstrukcí - přířez SBS modifikovaného pásu</t>
  </si>
  <si>
    <t>38</t>
  </si>
  <si>
    <t>-1600088645</t>
  </si>
  <si>
    <t>300,175*1,2 'Přepočtené koeficientem množství</t>
  </si>
  <si>
    <t>39</t>
  </si>
  <si>
    <t>712861702</t>
  </si>
  <si>
    <t>Provedení povlakové krytiny střech samostatným vytažením izolačního povlaku fólií na konstrukce převyšující úroveň střechy, přilepenou bodově</t>
  </si>
  <si>
    <t>-1267789179</t>
  </si>
  <si>
    <t>detail D - napojení na svislou konstrukcí - vytažení PVC folie</t>
  </si>
  <si>
    <t>délka detailu 105,5 m dle K04; K05 rš 0,5 m</t>
  </si>
  <si>
    <t>detail E - napojení na světlíky - vytažení PVC folie</t>
  </si>
  <si>
    <t>40</t>
  </si>
  <si>
    <t>1829106122</t>
  </si>
  <si>
    <t>277,25*1,2 'Přepočtené koeficientem množství</t>
  </si>
  <si>
    <t>998712202</t>
  </si>
  <si>
    <t>Přesun hmot pro povlakové krytiny stanovený procentní sazbou (%) z ceny vodorovná dopravní vzdálenost do 50 m v objektech výšky přes 6 do 12 m</t>
  </si>
  <si>
    <t>%</t>
  </si>
  <si>
    <t>1655426591</t>
  </si>
  <si>
    <t>42</t>
  </si>
  <si>
    <t>998712292</t>
  </si>
  <si>
    <t>Přesun hmot pro povlakové krytiny stanovený procentní sazbou (%) z ceny Příplatek k cenám za zvětšený přesun přes vymezenou největší dopravní vzdálenost do 100 m</t>
  </si>
  <si>
    <t>1278838706</t>
  </si>
  <si>
    <t>713</t>
  </si>
  <si>
    <t>Izolace tepelné</t>
  </si>
  <si>
    <t>43</t>
  </si>
  <si>
    <t>713140861</t>
  </si>
  <si>
    <t>Odstranění tepelné izolace běžných stavebních konstrukcí z rohoží, pásů, dílců, desek, bloků střech plochých nadstřešních izolací připevněných lepením z polystyrenu, tloušťky izolace do 100 mm</t>
  </si>
  <si>
    <t>185399177</t>
  </si>
  <si>
    <t>demontáž dílců Polsid ze skladby S1</t>
  </si>
  <si>
    <t>44</t>
  </si>
  <si>
    <t>713141151</t>
  </si>
  <si>
    <t>Montáž tepelné izolace střech plochých rohožemi, pásy, deskami, dílci, bloky (izolační materiál ve specifikaci) kladenými volně jednovrstvá</t>
  </si>
  <si>
    <t>448770985</t>
  </si>
  <si>
    <t>skladba S1´</t>
  </si>
  <si>
    <t>727,875+77,177+1451,445</t>
  </si>
  <si>
    <t>-54,931-151,616-308,178-175,76-125,879-64,403</t>
  </si>
  <si>
    <t>45</t>
  </si>
  <si>
    <t>713.Rpol.PIR</t>
  </si>
  <si>
    <t>tepelněizolační desky na bázi polyisokyanurátu (PIR) s povrchovou úpravou z hliníkové sendvičové folie, určené pro šikmé střechy. Pevnost v tlaku při 10% deformaci ≥150 kPa, tloušťka 100 mm, lambda 0,022 W/mK</t>
  </si>
  <si>
    <t>385934095</t>
  </si>
  <si>
    <t>1375,73*1,02 'Přepočtené koeficientem množství</t>
  </si>
  <si>
    <t>46</t>
  </si>
  <si>
    <t>-1610069790</t>
  </si>
  <si>
    <t>skladba S1´´</t>
  </si>
  <si>
    <t>51,623</t>
  </si>
  <si>
    <t>-2*0,95*1,4</t>
  </si>
  <si>
    <t>S1´´´</t>
  </si>
  <si>
    <t>501,333+54,931+151,616+308,178+175,76</t>
  </si>
  <si>
    <t>-0,95*1,4*29</t>
  </si>
  <si>
    <t>47</t>
  </si>
  <si>
    <t>713.Rpol.MW</t>
  </si>
  <si>
    <t>tepelně izolační desky z minerální plsti o min. pevnosti v tlaku 70 kPa při 10% deformaci, tloušťka 100 mm, lambda 0,039 W/mK</t>
  </si>
  <si>
    <t>-248503174</t>
  </si>
  <si>
    <t>973,371*1,02 'Přepočtené koeficientem množství</t>
  </si>
  <si>
    <t>48</t>
  </si>
  <si>
    <t>-932258165</t>
  </si>
  <si>
    <t>detail A - vtok - EPS 100, tl. 120 mm v místě vtoku</t>
  </si>
  <si>
    <t>49</t>
  </si>
  <si>
    <t>28372312</t>
  </si>
  <si>
    <t>deska EPS 100 pro trvalé zatížení v tlaku (max. 2000 kg/m2) tl 120mm</t>
  </si>
  <si>
    <t>-1063369227</t>
  </si>
  <si>
    <t>18*1,02 'Přepočtené koeficientem množství</t>
  </si>
  <si>
    <t>50</t>
  </si>
  <si>
    <t>713141311</t>
  </si>
  <si>
    <t>Montáž tepelné izolace střech plochých spádovými klíny v ploše kladenými volně</t>
  </si>
  <si>
    <t>565601696</t>
  </si>
  <si>
    <t>skladba S1´ a S1´´´</t>
  </si>
  <si>
    <t>S1´</t>
  </si>
  <si>
    <t>51</t>
  </si>
  <si>
    <t>28376141</t>
  </si>
  <si>
    <t>klín izolační z pěnového polystyrenu EPS 100 spádový</t>
  </si>
  <si>
    <t>-1323232649</t>
  </si>
  <si>
    <t>2300,138*0,104 'Přepočtené koeficientem množství</t>
  </si>
  <si>
    <t>52</t>
  </si>
  <si>
    <t>1876439429</t>
  </si>
  <si>
    <t>53</t>
  </si>
  <si>
    <t>63140480</t>
  </si>
  <si>
    <t>deska tepelně izolační minerální plochých střech λ=0,040  bodového zatížení Fp≥500 N, m3</t>
  </si>
  <si>
    <t>707325206</t>
  </si>
  <si>
    <t>48,963*0,104 'Přepočtené koeficientem množství</t>
  </si>
  <si>
    <t>54</t>
  </si>
  <si>
    <t>713141358</t>
  </si>
  <si>
    <t>Montáž tepelné izolace střech plochých spádovými klíny na zhlaví atiky šířky do 500 mm mechanicky ukotvenými šrouby</t>
  </si>
  <si>
    <t>-805941540</t>
  </si>
  <si>
    <t>délka detailu 273,5 m dle K01; 02; 03</t>
  </si>
  <si>
    <t>55</t>
  </si>
  <si>
    <t>28376384</t>
  </si>
  <si>
    <t>deska z polystyrénu XPS, hrana polodrážková a hladký povrch s vyšší odolností  m3</t>
  </si>
  <si>
    <t>-302756257</t>
  </si>
  <si>
    <t>délka x průřez (šíře 25 cm, výška dle tl. TI, uvažuji 25 cm)</t>
  </si>
  <si>
    <t>273,5*0,25*0,25</t>
  </si>
  <si>
    <t>56</t>
  </si>
  <si>
    <t>1118320017</t>
  </si>
  <si>
    <t>délka detailu 61,25 m dle 1/2 z K.08</t>
  </si>
  <si>
    <t>61,25</t>
  </si>
  <si>
    <t>57</t>
  </si>
  <si>
    <t>-17226512</t>
  </si>
  <si>
    <t>délka * šíře * průměrná výška</t>
  </si>
  <si>
    <t>61,25*0,3*0,15</t>
  </si>
  <si>
    <t>58</t>
  </si>
  <si>
    <t>713141396</t>
  </si>
  <si>
    <t>Montáž tepelné izolace střech plochých na konstrukce stěn převyšující úroveň střechy např. atiky, prostupy střešní krytinou do výšky 1 000 mm přilepenými za studena nízkoexpanzní (PUR) pěnou</t>
  </si>
  <si>
    <t>935834528</t>
  </si>
  <si>
    <t>detail E - napojení na světlíky - zateplení k podezdívce EPS 100 S, 80 mm</t>
  </si>
  <si>
    <t>délka detailu 302 m, šíře 0,25 m</t>
  </si>
  <si>
    <t>302*0,25</t>
  </si>
  <si>
    <t>59</t>
  </si>
  <si>
    <t>28372308</t>
  </si>
  <si>
    <t>deska EPS 100 pro trvalé zatížení v tlaku (max. 2000 kg/m2) tl 80mm</t>
  </si>
  <si>
    <t>1527594666</t>
  </si>
  <si>
    <t>75,5*1,02 'Přepočtené koeficientem množství</t>
  </si>
  <si>
    <t>60</t>
  </si>
  <si>
    <t>2083921015</t>
  </si>
  <si>
    <t>délka detailu 61,25 m dle K.08 výška 0,45 m</t>
  </si>
  <si>
    <t>122,5*0,45</t>
  </si>
  <si>
    <t>61</t>
  </si>
  <si>
    <t>28372305</t>
  </si>
  <si>
    <t>deska EPS 100 pro trvalé zatížení v tlaku (max. 2000 kg/m2) tl 50mm</t>
  </si>
  <si>
    <t>-625738289</t>
  </si>
  <si>
    <t>55,125*1,02 'Přepočtené koeficientem množství</t>
  </si>
  <si>
    <t>62</t>
  </si>
  <si>
    <t>998713202</t>
  </si>
  <si>
    <t>Přesun hmot pro izolace tepelné stanovený procentní sazbou (%) z ceny vodorovná dopravní vzdálenost do 50 m v objektech výšky přes 6 do 12 m</t>
  </si>
  <si>
    <t>1457624606</t>
  </si>
  <si>
    <t>63</t>
  </si>
  <si>
    <t>998713292</t>
  </si>
  <si>
    <t>Přesun hmot pro izolace tepelné stanovený procentní sazbou (%) z ceny Příplatek k cenám za zvětšený přesun přes vymezenou největší dopravní vzdálenost do 100 m</t>
  </si>
  <si>
    <t>-514020414</t>
  </si>
  <si>
    <t>721</t>
  </si>
  <si>
    <t>Zdravotechnika - vnitřní kanalizace</t>
  </si>
  <si>
    <t>64</t>
  </si>
  <si>
    <t>721210822</t>
  </si>
  <si>
    <t>Demontáž kanalizačního příslušenství střešních vtoků DN 100</t>
  </si>
  <si>
    <t>-1718817048</t>
  </si>
  <si>
    <t>dle stávajícího stavu</t>
  </si>
  <si>
    <t>65</t>
  </si>
  <si>
    <t>721233112</t>
  </si>
  <si>
    <t>Střešní vtoky (vpusti) polypropylenové (PP) pro ploché střechy s odtokem svislým DN 110</t>
  </si>
  <si>
    <t>1657356887</t>
  </si>
  <si>
    <t>dle nového stavu</t>
  </si>
  <si>
    <t>66</t>
  </si>
  <si>
    <t>721233121</t>
  </si>
  <si>
    <t>Střešní vtoky (vpusti) polypropylenové (PP) pro ploché střechy s odtokem vodorovným DN 75/110</t>
  </si>
  <si>
    <t>1477718037</t>
  </si>
  <si>
    <t>přidané nové vtoky vodorovné</t>
  </si>
  <si>
    <t>výměna stávajícího vodorovného vtoku</t>
  </si>
  <si>
    <t>67</t>
  </si>
  <si>
    <t>23170001</t>
  </si>
  <si>
    <t>pěna montážní PUR nízkoexpanzní</t>
  </si>
  <si>
    <t>litr</t>
  </si>
  <si>
    <t>-2020396834</t>
  </si>
  <si>
    <t>přdpoklad</t>
  </si>
  <si>
    <t>68</t>
  </si>
  <si>
    <t>998721202</t>
  </si>
  <si>
    <t>Přesun hmot pro vnitřní kanalizace stanovený procentní sazbou (%) z ceny vodorovná dopravní vzdálenost do 50 m v objektech výšky přes 6 do 12 m</t>
  </si>
  <si>
    <t>-1006697811</t>
  </si>
  <si>
    <t>69</t>
  </si>
  <si>
    <t>998721292</t>
  </si>
  <si>
    <t>Přesun hmot pro vnitřní kanalizace stanovený procentní sazbou (%) z ceny Příplatek k cenám za zvětšený přesun přes vymezenou největší dopravní vzdálenost do 100 m</t>
  </si>
  <si>
    <t>-997775762</t>
  </si>
  <si>
    <t>741</t>
  </si>
  <si>
    <t>Elektroinstalace - silnoproud</t>
  </si>
  <si>
    <t>70</t>
  </si>
  <si>
    <t>741420002</t>
  </si>
  <si>
    <t>Montáž hromosvodného vedení svodových drátů nebo lan s podpěrami, Ø přes 10 mm</t>
  </si>
  <si>
    <t>-1951658701</t>
  </si>
  <si>
    <t>Poznámka k položce:
materiál bude použitý stávající</t>
  </si>
  <si>
    <t>výměra dle dmtž</t>
  </si>
  <si>
    <t>400</t>
  </si>
  <si>
    <t>71</t>
  </si>
  <si>
    <t>35441550</t>
  </si>
  <si>
    <t>podpěra vedení FeZn na lepenkovou krytinu a eternit 100 mm</t>
  </si>
  <si>
    <t>-1291840606</t>
  </si>
  <si>
    <t>72</t>
  </si>
  <si>
    <t>741421821</t>
  </si>
  <si>
    <t>Demontáž hromosvodného vedení bez zachování funkčnosti svodových drátů nebo lan na rovné střeše, průměru do 8 mm</t>
  </si>
  <si>
    <t>-2012903441</t>
  </si>
  <si>
    <t>naměřené trasy v autocadu dle fotodokumentace</t>
  </si>
  <si>
    <t>0,75+1,175+19,795+34,63+13,505+1,7+0,7+2,6+37,02+2,6+0,7+1,7+40,66+34,63+48,5+27,79+1,175+0,75+2,8+30,32+4,8+25,81+11,17+11,17+12,445</t>
  </si>
  <si>
    <t>zaokrouhlení</t>
  </si>
  <si>
    <t>31,105</t>
  </si>
  <si>
    <t>73</t>
  </si>
  <si>
    <t>741421855</t>
  </si>
  <si>
    <t>Demontáž hromosvodného vedení podpěr střešního vedení pro plochou střechu</t>
  </si>
  <si>
    <t>-1320914324</t>
  </si>
  <si>
    <t>Poznámka k položce:
úvaha á 1m</t>
  </si>
  <si>
    <t>74</t>
  </si>
  <si>
    <t>741810002</t>
  </si>
  <si>
    <t>Zkoušky a prohlídky elektrických rozvodů a zařízení celková prohlídka a vyhotovení revizní zprávy pro objem montážních prací přes 100 do 500 tis. Kč</t>
  </si>
  <si>
    <t>-944539754</t>
  </si>
  <si>
    <t>75</t>
  </si>
  <si>
    <t>998741202</t>
  </si>
  <si>
    <t>Přesun hmot pro silnoproud stanovený procentní sazbou (%) z ceny vodorovná dopravní vzdálenost do 50 m v objektech výšky přes 6 do 12 m</t>
  </si>
  <si>
    <t>2076175371</t>
  </si>
  <si>
    <t>76</t>
  </si>
  <si>
    <t>998741292</t>
  </si>
  <si>
    <t>Přesun hmot pro silnoproud stanovený procentní sazbou (%) z ceny Příplatek k cenám za zvětšený přesun přes vymezenou největší dopravní vzdálenost do 100 m</t>
  </si>
  <si>
    <t>-1509842550</t>
  </si>
  <si>
    <t>762</t>
  </si>
  <si>
    <t>Konstrukce tesařské</t>
  </si>
  <si>
    <t>77</t>
  </si>
  <si>
    <t>762.Rpol.001</t>
  </si>
  <si>
    <t>Konstrukční vrstva pod klempířské prvky pro oplechování horních ploch zdí a nadezdívek (atik) z desek dřevoštěpkových šroubovaných do podkladu, tloušťky desky 22 mm</t>
  </si>
  <si>
    <t>1285309664</t>
  </si>
  <si>
    <t>Poznámka k položce:
bez dodávky desky</t>
  </si>
  <si>
    <t>délka detailu 273,5 m dle K01; 02; 03 šíře 0,25 m</t>
  </si>
  <si>
    <t>273,5*0,25</t>
  </si>
  <si>
    <t>délka detailu 61,25 m dle 1/2 z K.08 šíře 0,45 m</t>
  </si>
  <si>
    <t>61,25*0,45</t>
  </si>
  <si>
    <t>78</t>
  </si>
  <si>
    <t>60624134</t>
  </si>
  <si>
    <t>překližka stavební s fólií hladkou 1250x2500mm tl 21mm</t>
  </si>
  <si>
    <t>426728427</t>
  </si>
  <si>
    <t>95,938*1,05 'Přepočtené koeficientem množství</t>
  </si>
  <si>
    <t>79</t>
  </si>
  <si>
    <t>762595001</t>
  </si>
  <si>
    <t>Spojovací prostředky podlah a podkladových konstrukcí hřebíky, vruty</t>
  </si>
  <si>
    <t>-582397620</t>
  </si>
  <si>
    <t>80</t>
  </si>
  <si>
    <t>998762202</t>
  </si>
  <si>
    <t>Přesun hmot pro konstrukce tesařské stanovený procentní sazbou (%) z ceny vodorovná dopravní vzdálenost do 50 m v objektech výšky přes 6 do 12 m</t>
  </si>
  <si>
    <t>-1995743905</t>
  </si>
  <si>
    <t>81</t>
  </si>
  <si>
    <t>998762294</t>
  </si>
  <si>
    <t>Přesun hmot pro konstrukce tesařské stanovený procentní sazbou (%) z ceny Příplatek k cenám za zvětšený přesun přes vymezenou největší dopravní vzdálenost do 1000 m</t>
  </si>
  <si>
    <t>-7852641</t>
  </si>
  <si>
    <t>764</t>
  </si>
  <si>
    <t>Konstrukce klempířské</t>
  </si>
  <si>
    <t>82</t>
  </si>
  <si>
    <t>764.Rpol.K.02</t>
  </si>
  <si>
    <t>Oplechování střešních prvků z pozinkovaného plechu s povrchovou úpravou závětrnou lištou rš 390 mm</t>
  </si>
  <si>
    <t>-1042759316</t>
  </si>
  <si>
    <t>K.02</t>
  </si>
  <si>
    <t>83</t>
  </si>
  <si>
    <t>764.Rpol.K.03</t>
  </si>
  <si>
    <t>Krycí maska z pozinkovaného plechu s povrchovou úpravou rš 605 mm</t>
  </si>
  <si>
    <t>-1256280607</t>
  </si>
  <si>
    <t>K.03</t>
  </si>
  <si>
    <t>84</t>
  </si>
  <si>
    <t>764.Rpol.K.04</t>
  </si>
  <si>
    <t>Krycí lišta z pozinkovaného plechu s povrchovou úpravou rš 150 mm</t>
  </si>
  <si>
    <t>1388770787</t>
  </si>
  <si>
    <t>85</t>
  </si>
  <si>
    <t>24633002</t>
  </si>
  <si>
    <t>tmel PUR odolný vůči povětrnostním vlivům a UV záření šedý</t>
  </si>
  <si>
    <t>-1969155471</t>
  </si>
  <si>
    <t>předpoklad 15 l, detail B, D a E</t>
  </si>
  <si>
    <t>86</t>
  </si>
  <si>
    <t>764002801</t>
  </si>
  <si>
    <t>Demontáž klempířských konstrukcí závětrné lišty do suti</t>
  </si>
  <si>
    <t>357825872</t>
  </si>
  <si>
    <t>výměra dle K.02</t>
  </si>
  <si>
    <t>87</t>
  </si>
  <si>
    <t>764002871</t>
  </si>
  <si>
    <t>Demontáž klempířských konstrukcí lemování zdí do suti</t>
  </si>
  <si>
    <t>-469924650</t>
  </si>
  <si>
    <t>dle K.04</t>
  </si>
  <si>
    <t>88</t>
  </si>
  <si>
    <t>998764202</t>
  </si>
  <si>
    <t>Přesun hmot pro konstrukce klempířské stanovený procentní sazbou (%) z ceny vodorovná dopravní vzdálenost do 50 m v objektech výšky přes 6 do 12 m</t>
  </si>
  <si>
    <t>688861952</t>
  </si>
  <si>
    <t>89</t>
  </si>
  <si>
    <t>998764292</t>
  </si>
  <si>
    <t>Přesun hmot pro konstrukce klempířské stanovený procentní sazbou (%) z ceny Příplatek k cenám za zvětšený přesun přes vymezenou největší dopravní vzdálenost do 100 m</t>
  </si>
  <si>
    <t>1948057620</t>
  </si>
  <si>
    <t>767</t>
  </si>
  <si>
    <t>Konstrukce zámečnické</t>
  </si>
  <si>
    <t>90</t>
  </si>
  <si>
    <t>767.Rpol.ZS</t>
  </si>
  <si>
    <t>Dodávka a montáž záchytného systému proti pádu z výšky a do hloubky včetně revize a předání, specifikace dle půdorysu a technické zprávy ZS</t>
  </si>
  <si>
    <t>kpl.</t>
  </si>
  <si>
    <t>455849513</t>
  </si>
  <si>
    <t>91</t>
  </si>
  <si>
    <t>767311821</t>
  </si>
  <si>
    <t>Demontáž světlíků bodových přes 1 do 1,5 m2</t>
  </si>
  <si>
    <t>-1228780199</t>
  </si>
  <si>
    <t>SV01</t>
  </si>
  <si>
    <t>SV02</t>
  </si>
  <si>
    <t>SV05</t>
  </si>
  <si>
    <t>92</t>
  </si>
  <si>
    <t>767311823</t>
  </si>
  <si>
    <t>Demontáž světlíků bodových přes 2 do 2,5 m2</t>
  </si>
  <si>
    <t>-1600554187</t>
  </si>
  <si>
    <t>SV04</t>
  </si>
  <si>
    <t>93</t>
  </si>
  <si>
    <t>767311825</t>
  </si>
  <si>
    <t>Demontáž světlíků bodových přes 3 do 3,5 m2</t>
  </si>
  <si>
    <t>374257717</t>
  </si>
  <si>
    <t>SV03</t>
  </si>
  <si>
    <t>94</t>
  </si>
  <si>
    <t>767315151</t>
  </si>
  <si>
    <t>Montáž světlíků pultových se zasklením</t>
  </si>
  <si>
    <t>-668691052</t>
  </si>
  <si>
    <t>SV03´</t>
  </si>
  <si>
    <t>1,2*29,8</t>
  </si>
  <si>
    <t>SV04´</t>
  </si>
  <si>
    <t>1,2*19,8</t>
  </si>
  <si>
    <t>SV06´</t>
  </si>
  <si>
    <t>1,2*2,8</t>
  </si>
  <si>
    <t>95</t>
  </si>
  <si>
    <t>767.Rpol.SV.P.</t>
  </si>
  <si>
    <t>světlík pultový pevný, konstrukcí hliník, zasklení polykarbonát, rozměry dle PD - SV03´; SV04´ a SV06´</t>
  </si>
  <si>
    <t>1802521633</t>
  </si>
  <si>
    <t>29,8+19,8+2,8</t>
  </si>
  <si>
    <t>96</t>
  </si>
  <si>
    <t>767316311</t>
  </si>
  <si>
    <t>Montáž světlíků bodových přes 1 do 1,5 m2</t>
  </si>
  <si>
    <t>532112326</t>
  </si>
  <si>
    <t>SV01´</t>
  </si>
  <si>
    <t>97</t>
  </si>
  <si>
    <t>767.Rpol.SV01´</t>
  </si>
  <si>
    <t>pevný bodový světlík se zateplenou laminátovou podstavou v. 150 mm, čtyřvrstvá kopule z PMMA, součinitel prostupu tepla světlíku včetně rámu bude max. 1,4 W/(m2*K), půdorysně 900 x 1200 mm</t>
  </si>
  <si>
    <t>1143448550</t>
  </si>
  <si>
    <t>98</t>
  </si>
  <si>
    <t>-1222269369</t>
  </si>
  <si>
    <t>SV02´</t>
  </si>
  <si>
    <t>99</t>
  </si>
  <si>
    <t>767.Rpol.SV02´</t>
  </si>
  <si>
    <t>pevný bodový světlík se zateplenou laminátovou podstavou v. 150 mm, čtyřvrstvá kopule z PMMA, součinitel prostupu tepla světlíku včetně rámu bude max. 1,4 W/(m2*K), půdorysně 950 x 1400 mm</t>
  </si>
  <si>
    <t>115916882</t>
  </si>
  <si>
    <t>100</t>
  </si>
  <si>
    <t>568069448</t>
  </si>
  <si>
    <t>SV05´</t>
  </si>
  <si>
    <t>101</t>
  </si>
  <si>
    <t>767.Rpol.SV05´</t>
  </si>
  <si>
    <t>pevný bodový světlík se zateplenou laminátovou podstavou v. 150 mm, čtyřvrstvá kopule z PMMA, součinitel prostupu tepla světlíku včetně rámu bude max. 1,4 W/(m2*K), půdorysně 570 x 2000 mm</t>
  </si>
  <si>
    <t>-822969245</t>
  </si>
  <si>
    <t>102</t>
  </si>
  <si>
    <t>998767202</t>
  </si>
  <si>
    <t>Přesun hmot pro zámečnické konstrukce stanovený procentní sazbou (%) z ceny vodorovná dopravní vzdálenost do 50 m v objektech výšky přes 6 do 12 m</t>
  </si>
  <si>
    <t>-418678919</t>
  </si>
  <si>
    <t>103</t>
  </si>
  <si>
    <t>998767292</t>
  </si>
  <si>
    <t>Přesun hmot pro zámečnické konstrukce stanovený procentní sazbou (%) z ceny Příplatek k cenám za zvětšený přesun přes vymezenou největší dopravní vzdálenost do 100 m</t>
  </si>
  <si>
    <t>-697057292</t>
  </si>
  <si>
    <t>VRN</t>
  </si>
  <si>
    <t>Vedlejší rozpočtové náklady</t>
  </si>
  <si>
    <t>VRN3</t>
  </si>
  <si>
    <t>Zařízení staveniště</t>
  </si>
  <si>
    <t>104</t>
  </si>
  <si>
    <t>030001000</t>
  </si>
  <si>
    <t>1024</t>
  </si>
  <si>
    <t>-976179146</t>
  </si>
  <si>
    <t>105</t>
  </si>
  <si>
    <t>VRN.Rpol.001</t>
  </si>
  <si>
    <t>Náklady na stavební výtah po dobu výstavby</t>
  </si>
  <si>
    <t>69966593</t>
  </si>
  <si>
    <t>VRN4</t>
  </si>
  <si>
    <t>Inženýrská činnost</t>
  </si>
  <si>
    <t>106</t>
  </si>
  <si>
    <t>041103000</t>
  </si>
  <si>
    <t>Autorský dozor projektanta</t>
  </si>
  <si>
    <t>-553554474</t>
  </si>
  <si>
    <t>107</t>
  </si>
  <si>
    <t>043002000</t>
  </si>
  <si>
    <t>Zkoušky a ostatní měření</t>
  </si>
  <si>
    <t>1028409481</t>
  </si>
  <si>
    <t>VRN6</t>
  </si>
  <si>
    <t>Územní vlivy</t>
  </si>
  <si>
    <t>108</t>
  </si>
  <si>
    <t>061002000</t>
  </si>
  <si>
    <t>Vliv klimatických podmínek</t>
  </si>
  <si>
    <t>1311729509</t>
  </si>
  <si>
    <t>Poznámka k položce:
zakrývání konstrukce během stavebních úprav - proti povětrnostním vlivům</t>
  </si>
  <si>
    <t>109</t>
  </si>
  <si>
    <t>065002000</t>
  </si>
  <si>
    <t>Mimostaveništní doprava materiálů</t>
  </si>
  <si>
    <t>1070162881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</si>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</sst>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51" customHeight="1">
      <c r="B23" s="21"/>
      <c r="C23" s="22"/>
      <c r="D23" s="22"/>
      <c r="E23" s="36" t="s">
        <v>38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43</v>
      </c>
      <c r="E29" s="46"/>
      <c r="F29" s="32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44" s="2" customFormat="1" ht="14.4" customHeight="1" hidden="1">
      <c r="B33" s="45"/>
      <c r="C33" s="46"/>
      <c r="D33" s="46"/>
      <c r="E33" s="46"/>
      <c r="F33" s="32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pans="2:44" s="1" customFormat="1" ht="6.9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pans="2:44" s="1" customFormat="1" ht="24.95" customHeight="1">
      <c r="B42" s="38"/>
      <c r="C42" s="23" t="s">
        <v>52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20190627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pans="2:44" s="4" customFormat="1" ht="36.95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Projektová dokumentace opravy střechy administrativní budovy sportovní centrum UK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Sportovní centrum Univerzita Karlova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IF(AN8="","",AN8)</f>
        <v>26. 6. 2019</v>
      </c>
      <c r="AN47" s="71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15.1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Univerzita Karlova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>DEKPROJEKT s.r.o.</v>
      </c>
      <c r="AN49" s="63"/>
      <c r="AO49" s="63"/>
      <c r="AP49" s="63"/>
      <c r="AQ49" s="39"/>
      <c r="AR49" s="43"/>
      <c r="AS49" s="73" t="s">
        <v>53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pans="2:56" s="1" customFormat="1" ht="15.15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36</v>
      </c>
      <c r="AJ50" s="39"/>
      <c r="AK50" s="39"/>
      <c r="AL50" s="39"/>
      <c r="AM50" s="72" t="str">
        <f>IF(E20="","",E20)</f>
        <v>DEKPROJEKT s.r.o.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pans="2:56" s="1" customFormat="1" ht="29.25" customHeight="1">
      <c r="B52" s="38"/>
      <c r="C52" s="85" t="s">
        <v>54</v>
      </c>
      <c r="D52" s="86"/>
      <c r="E52" s="86"/>
      <c r="F52" s="86"/>
      <c r="G52" s="86"/>
      <c r="H52" s="87"/>
      <c r="I52" s="88" t="s">
        <v>55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56</v>
      </c>
      <c r="AH52" s="86"/>
      <c r="AI52" s="86"/>
      <c r="AJ52" s="86"/>
      <c r="AK52" s="86"/>
      <c r="AL52" s="86"/>
      <c r="AM52" s="86"/>
      <c r="AN52" s="88" t="s">
        <v>57</v>
      </c>
      <c r="AO52" s="86"/>
      <c r="AP52" s="86"/>
      <c r="AQ52" s="90" t="s">
        <v>58</v>
      </c>
      <c r="AR52" s="43"/>
      <c r="AS52" s="91" t="s">
        <v>59</v>
      </c>
      <c r="AT52" s="92" t="s">
        <v>60</v>
      </c>
      <c r="AU52" s="92" t="s">
        <v>61</v>
      </c>
      <c r="AV52" s="92" t="s">
        <v>62</v>
      </c>
      <c r="AW52" s="92" t="s">
        <v>63</v>
      </c>
      <c r="AX52" s="92" t="s">
        <v>64</v>
      </c>
      <c r="AY52" s="92" t="s">
        <v>65</v>
      </c>
      <c r="AZ52" s="92" t="s">
        <v>66</v>
      </c>
      <c r="BA52" s="92" t="s">
        <v>67</v>
      </c>
      <c r="BB52" s="92" t="s">
        <v>68</v>
      </c>
      <c r="BC52" s="92" t="s">
        <v>69</v>
      </c>
      <c r="BD52" s="93" t="s">
        <v>70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pans="2:90" s="5" customFormat="1" ht="32.4" customHeight="1">
      <c r="B54" s="97"/>
      <c r="C54" s="98" t="s">
        <v>71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S54" s="108" t="s">
        <v>72</v>
      </c>
      <c r="BT54" s="108" t="s">
        <v>73</v>
      </c>
      <c r="BU54" s="109" t="s">
        <v>74</v>
      </c>
      <c r="BV54" s="108" t="s">
        <v>75</v>
      </c>
      <c r="BW54" s="108" t="s">
        <v>5</v>
      </c>
      <c r="BX54" s="108" t="s">
        <v>76</v>
      </c>
      <c r="CL54" s="108" t="s">
        <v>19</v>
      </c>
    </row>
    <row r="55" spans="1:91" s="6" customFormat="1" ht="16.5" customHeight="1">
      <c r="A55" s="110" t="s">
        <v>77</v>
      </c>
      <c r="B55" s="111"/>
      <c r="C55" s="112"/>
      <c r="D55" s="113" t="s">
        <v>78</v>
      </c>
      <c r="E55" s="113"/>
      <c r="F55" s="113"/>
      <c r="G55" s="113"/>
      <c r="H55" s="113"/>
      <c r="I55" s="114"/>
      <c r="J55" s="113" t="s">
        <v>79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'SO-01 - Architektonicko-s...'!J30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80</v>
      </c>
      <c r="AR55" s="117"/>
      <c r="AS55" s="118">
        <v>0</v>
      </c>
      <c r="AT55" s="119">
        <f>ROUND(SUM(AV55:AW55),2)</f>
        <v>0</v>
      </c>
      <c r="AU55" s="120">
        <f>'SO-01 - Architektonicko-s...'!P97</f>
        <v>0</v>
      </c>
      <c r="AV55" s="119">
        <f>'SO-01 - Architektonicko-s...'!J33</f>
        <v>0</v>
      </c>
      <c r="AW55" s="119">
        <f>'SO-01 - Architektonicko-s...'!J34</f>
        <v>0</v>
      </c>
      <c r="AX55" s="119">
        <f>'SO-01 - Architektonicko-s...'!J35</f>
        <v>0</v>
      </c>
      <c r="AY55" s="119">
        <f>'SO-01 - Architektonicko-s...'!J36</f>
        <v>0</v>
      </c>
      <c r="AZ55" s="119">
        <f>'SO-01 - Architektonicko-s...'!F33</f>
        <v>0</v>
      </c>
      <c r="BA55" s="119">
        <f>'SO-01 - Architektonicko-s...'!F34</f>
        <v>0</v>
      </c>
      <c r="BB55" s="119">
        <f>'SO-01 - Architektonicko-s...'!F35</f>
        <v>0</v>
      </c>
      <c r="BC55" s="119">
        <f>'SO-01 - Architektonicko-s...'!F36</f>
        <v>0</v>
      </c>
      <c r="BD55" s="121">
        <f>'SO-01 - Architektonicko-s...'!F37</f>
        <v>0</v>
      </c>
      <c r="BT55" s="122" t="s">
        <v>81</v>
      </c>
      <c r="BV55" s="122" t="s">
        <v>75</v>
      </c>
      <c r="BW55" s="122" t="s">
        <v>82</v>
      </c>
      <c r="BX55" s="122" t="s">
        <v>5</v>
      </c>
      <c r="CL55" s="122" t="s">
        <v>19</v>
      </c>
      <c r="CM55" s="122" t="s">
        <v>83</v>
      </c>
    </row>
    <row r="56" spans="2:44" s="1" customFormat="1" ht="30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2:44" s="1" customFormat="1" ht="6.95" customHeight="1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</row>
  </sheetData>
  <sheetProtection password="CC35" sheet="1" objects="1" scenarios="1" formatColumns="0" formatRows="0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SO-01 - Architektonicko-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57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00390625" style="0" customWidth="1"/>
    <col min="8" max="8" width="11.421875" style="0" customWidth="1"/>
    <col min="9" max="9" width="20.140625" style="123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83</v>
      </c>
    </row>
    <row r="4" spans="2:46" ht="24.95" customHeight="1">
      <c r="B4" s="20"/>
      <c r="D4" s="127" t="s">
        <v>84</v>
      </c>
      <c r="L4" s="20"/>
      <c r="M4" s="128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9" t="s">
        <v>16</v>
      </c>
      <c r="L6" s="20"/>
    </row>
    <row r="7" spans="2:12" ht="16.5" customHeight="1">
      <c r="B7" s="20"/>
      <c r="E7" s="130" t="str">
        <f>'Rekapitulace stavby'!K6</f>
        <v>Projektová dokumentace opravy střechy administrativní budovy sportovní centrum UK</v>
      </c>
      <c r="F7" s="129"/>
      <c r="G7" s="129"/>
      <c r="H7" s="129"/>
      <c r="L7" s="20"/>
    </row>
    <row r="8" spans="2:12" s="1" customFormat="1" ht="12" customHeight="1">
      <c r="B8" s="43"/>
      <c r="D8" s="129" t="s">
        <v>85</v>
      </c>
      <c r="I8" s="131"/>
      <c r="L8" s="43"/>
    </row>
    <row r="9" spans="2:12" s="1" customFormat="1" ht="36.95" customHeight="1">
      <c r="B9" s="43"/>
      <c r="E9" s="132" t="s">
        <v>86</v>
      </c>
      <c r="F9" s="1"/>
      <c r="G9" s="1"/>
      <c r="H9" s="1"/>
      <c r="I9" s="131"/>
      <c r="L9" s="43"/>
    </row>
    <row r="10" spans="2:12" s="1" customFormat="1" ht="12">
      <c r="B10" s="43"/>
      <c r="I10" s="131"/>
      <c r="L10" s="43"/>
    </row>
    <row r="11" spans="2:12" s="1" customFormat="1" ht="12" customHeight="1">
      <c r="B11" s="43"/>
      <c r="D11" s="129" t="s">
        <v>18</v>
      </c>
      <c r="F11" s="133" t="s">
        <v>19</v>
      </c>
      <c r="I11" s="134" t="s">
        <v>20</v>
      </c>
      <c r="J11" s="133" t="s">
        <v>19</v>
      </c>
      <c r="L11" s="43"/>
    </row>
    <row r="12" spans="2:12" s="1" customFormat="1" ht="12" customHeight="1">
      <c r="B12" s="43"/>
      <c r="D12" s="129" t="s">
        <v>21</v>
      </c>
      <c r="F12" s="133" t="s">
        <v>22</v>
      </c>
      <c r="I12" s="134" t="s">
        <v>23</v>
      </c>
      <c r="J12" s="135" t="str">
        <f>'Rekapitulace stavby'!AN8</f>
        <v>26. 6. 2019</v>
      </c>
      <c r="L12" s="43"/>
    </row>
    <row r="13" spans="2:12" s="1" customFormat="1" ht="10.8" customHeight="1">
      <c r="B13" s="43"/>
      <c r="I13" s="131"/>
      <c r="L13" s="43"/>
    </row>
    <row r="14" spans="2:12" s="1" customFormat="1" ht="12" customHeight="1">
      <c r="B14" s="43"/>
      <c r="D14" s="129" t="s">
        <v>25</v>
      </c>
      <c r="I14" s="134" t="s">
        <v>26</v>
      </c>
      <c r="J14" s="133" t="s">
        <v>27</v>
      </c>
      <c r="L14" s="43"/>
    </row>
    <row r="15" spans="2:12" s="1" customFormat="1" ht="18" customHeight="1">
      <c r="B15" s="43"/>
      <c r="E15" s="133" t="s">
        <v>28</v>
      </c>
      <c r="I15" s="134" t="s">
        <v>29</v>
      </c>
      <c r="J15" s="133" t="s">
        <v>19</v>
      </c>
      <c r="L15" s="43"/>
    </row>
    <row r="16" spans="2:12" s="1" customFormat="1" ht="6.95" customHeight="1">
      <c r="B16" s="43"/>
      <c r="I16" s="131"/>
      <c r="L16" s="43"/>
    </row>
    <row r="17" spans="2:12" s="1" customFormat="1" ht="12" customHeight="1">
      <c r="B17" s="43"/>
      <c r="D17" s="129" t="s">
        <v>30</v>
      </c>
      <c r="I17" s="134" t="s">
        <v>26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33"/>
      <c r="G18" s="133"/>
      <c r="H18" s="133"/>
      <c r="I18" s="134" t="s">
        <v>29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1"/>
      <c r="L19" s="43"/>
    </row>
    <row r="20" spans="2:12" s="1" customFormat="1" ht="12" customHeight="1">
      <c r="B20" s="43"/>
      <c r="D20" s="129" t="s">
        <v>32</v>
      </c>
      <c r="I20" s="134" t="s">
        <v>26</v>
      </c>
      <c r="J20" s="133" t="s">
        <v>33</v>
      </c>
      <c r="L20" s="43"/>
    </row>
    <row r="21" spans="2:12" s="1" customFormat="1" ht="18" customHeight="1">
      <c r="B21" s="43"/>
      <c r="E21" s="133" t="s">
        <v>34</v>
      </c>
      <c r="I21" s="134" t="s">
        <v>29</v>
      </c>
      <c r="J21" s="133" t="s">
        <v>19</v>
      </c>
      <c r="L21" s="43"/>
    </row>
    <row r="22" spans="2:12" s="1" customFormat="1" ht="6.95" customHeight="1">
      <c r="B22" s="43"/>
      <c r="I22" s="131"/>
      <c r="L22" s="43"/>
    </row>
    <row r="23" spans="2:12" s="1" customFormat="1" ht="12" customHeight="1">
      <c r="B23" s="43"/>
      <c r="D23" s="129" t="s">
        <v>36</v>
      </c>
      <c r="I23" s="134" t="s">
        <v>26</v>
      </c>
      <c r="J23" s="133" t="s">
        <v>33</v>
      </c>
      <c r="L23" s="43"/>
    </row>
    <row r="24" spans="2:12" s="1" customFormat="1" ht="18" customHeight="1">
      <c r="B24" s="43"/>
      <c r="E24" s="133" t="s">
        <v>34</v>
      </c>
      <c r="I24" s="134" t="s">
        <v>29</v>
      </c>
      <c r="J24" s="133" t="s">
        <v>19</v>
      </c>
      <c r="L24" s="43"/>
    </row>
    <row r="25" spans="2:12" s="1" customFormat="1" ht="6.95" customHeight="1">
      <c r="B25" s="43"/>
      <c r="I25" s="131"/>
      <c r="L25" s="43"/>
    </row>
    <row r="26" spans="2:12" s="1" customFormat="1" ht="12" customHeight="1">
      <c r="B26" s="43"/>
      <c r="D26" s="129" t="s">
        <v>37</v>
      </c>
      <c r="I26" s="131"/>
      <c r="L26" s="43"/>
    </row>
    <row r="27" spans="2:12" s="7" customFormat="1" ht="16.5" customHeight="1">
      <c r="B27" s="136"/>
      <c r="E27" s="137" t="s">
        <v>19</v>
      </c>
      <c r="F27" s="137"/>
      <c r="G27" s="137"/>
      <c r="H27" s="137"/>
      <c r="I27" s="138"/>
      <c r="L27" s="136"/>
    </row>
    <row r="28" spans="2:12" s="1" customFormat="1" ht="6.95" customHeight="1">
      <c r="B28" s="43"/>
      <c r="I28" s="131"/>
      <c r="L28" s="43"/>
    </row>
    <row r="29" spans="2:12" s="1" customFormat="1" ht="6.95" customHeight="1">
      <c r="B29" s="43"/>
      <c r="D29" s="75"/>
      <c r="E29" s="75"/>
      <c r="F29" s="75"/>
      <c r="G29" s="75"/>
      <c r="H29" s="75"/>
      <c r="I29" s="139"/>
      <c r="J29" s="75"/>
      <c r="K29" s="75"/>
      <c r="L29" s="43"/>
    </row>
    <row r="30" spans="2:12" s="1" customFormat="1" ht="25.4" customHeight="1">
      <c r="B30" s="43"/>
      <c r="D30" s="140" t="s">
        <v>39</v>
      </c>
      <c r="I30" s="131"/>
      <c r="J30" s="141">
        <f>ROUND(J97,2)</f>
        <v>0</v>
      </c>
      <c r="L30" s="43"/>
    </row>
    <row r="31" spans="2:12" s="1" customFormat="1" ht="6.95" customHeight="1">
      <c r="B31" s="43"/>
      <c r="D31" s="75"/>
      <c r="E31" s="75"/>
      <c r="F31" s="75"/>
      <c r="G31" s="75"/>
      <c r="H31" s="75"/>
      <c r="I31" s="139"/>
      <c r="J31" s="75"/>
      <c r="K31" s="75"/>
      <c r="L31" s="43"/>
    </row>
    <row r="32" spans="2:12" s="1" customFormat="1" ht="14.4" customHeight="1">
      <c r="B32" s="43"/>
      <c r="F32" s="142" t="s">
        <v>41</v>
      </c>
      <c r="I32" s="143" t="s">
        <v>40</v>
      </c>
      <c r="J32" s="142" t="s">
        <v>42</v>
      </c>
      <c r="L32" s="43"/>
    </row>
    <row r="33" spans="2:12" s="1" customFormat="1" ht="14.4" customHeight="1">
      <c r="B33" s="43"/>
      <c r="D33" s="144" t="s">
        <v>43</v>
      </c>
      <c r="E33" s="129" t="s">
        <v>44</v>
      </c>
      <c r="F33" s="145">
        <f>ROUND((SUM(BE97:BE571)),2)</f>
        <v>0</v>
      </c>
      <c r="I33" s="146">
        <v>0.21</v>
      </c>
      <c r="J33" s="145">
        <f>ROUND(((SUM(BE97:BE571))*I33),2)</f>
        <v>0</v>
      </c>
      <c r="L33" s="43"/>
    </row>
    <row r="34" spans="2:12" s="1" customFormat="1" ht="14.4" customHeight="1">
      <c r="B34" s="43"/>
      <c r="E34" s="129" t="s">
        <v>45</v>
      </c>
      <c r="F34" s="145">
        <f>ROUND((SUM(BF97:BF571)),2)</f>
        <v>0</v>
      </c>
      <c r="I34" s="146">
        <v>0.15</v>
      </c>
      <c r="J34" s="145">
        <f>ROUND(((SUM(BF97:BF571))*I34),2)</f>
        <v>0</v>
      </c>
      <c r="L34" s="43"/>
    </row>
    <row r="35" spans="2:12" s="1" customFormat="1" ht="14.4" customHeight="1" hidden="1">
      <c r="B35" s="43"/>
      <c r="E35" s="129" t="s">
        <v>46</v>
      </c>
      <c r="F35" s="145">
        <f>ROUND((SUM(BG97:BG571)),2)</f>
        <v>0</v>
      </c>
      <c r="I35" s="146">
        <v>0.21</v>
      </c>
      <c r="J35" s="145">
        <f>0</f>
        <v>0</v>
      </c>
      <c r="L35" s="43"/>
    </row>
    <row r="36" spans="2:12" s="1" customFormat="1" ht="14.4" customHeight="1" hidden="1">
      <c r="B36" s="43"/>
      <c r="E36" s="129" t="s">
        <v>47</v>
      </c>
      <c r="F36" s="145">
        <f>ROUND((SUM(BH97:BH571)),2)</f>
        <v>0</v>
      </c>
      <c r="I36" s="146">
        <v>0.15</v>
      </c>
      <c r="J36" s="145">
        <f>0</f>
        <v>0</v>
      </c>
      <c r="L36" s="43"/>
    </row>
    <row r="37" spans="2:12" s="1" customFormat="1" ht="14.4" customHeight="1" hidden="1">
      <c r="B37" s="43"/>
      <c r="E37" s="129" t="s">
        <v>48</v>
      </c>
      <c r="F37" s="145">
        <f>ROUND((SUM(BI97:BI571)),2)</f>
        <v>0</v>
      </c>
      <c r="I37" s="146">
        <v>0</v>
      </c>
      <c r="J37" s="145">
        <f>0</f>
        <v>0</v>
      </c>
      <c r="L37" s="43"/>
    </row>
    <row r="38" spans="2:12" s="1" customFormat="1" ht="6.95" customHeight="1">
      <c r="B38" s="43"/>
      <c r="I38" s="131"/>
      <c r="L38" s="43"/>
    </row>
    <row r="39" spans="2:12" s="1" customFormat="1" ht="25.4" customHeight="1">
      <c r="B39" s="43"/>
      <c r="C39" s="147"/>
      <c r="D39" s="148" t="s">
        <v>49</v>
      </c>
      <c r="E39" s="149"/>
      <c r="F39" s="149"/>
      <c r="G39" s="150" t="s">
        <v>50</v>
      </c>
      <c r="H39" s="151" t="s">
        <v>51</v>
      </c>
      <c r="I39" s="152"/>
      <c r="J39" s="153">
        <f>SUM(J30:J37)</f>
        <v>0</v>
      </c>
      <c r="K39" s="154"/>
      <c r="L39" s="43"/>
    </row>
    <row r="40" spans="2:12" s="1" customFormat="1" ht="14.4" customHeight="1">
      <c r="B40" s="155"/>
      <c r="C40" s="156"/>
      <c r="D40" s="156"/>
      <c r="E40" s="156"/>
      <c r="F40" s="156"/>
      <c r="G40" s="156"/>
      <c r="H40" s="156"/>
      <c r="I40" s="157"/>
      <c r="J40" s="156"/>
      <c r="K40" s="156"/>
      <c r="L40" s="43"/>
    </row>
    <row r="44" spans="2:12" s="1" customFormat="1" ht="6.95" customHeight="1">
      <c r="B44" s="158"/>
      <c r="C44" s="159"/>
      <c r="D44" s="159"/>
      <c r="E44" s="159"/>
      <c r="F44" s="159"/>
      <c r="G44" s="159"/>
      <c r="H44" s="159"/>
      <c r="I44" s="160"/>
      <c r="J44" s="159"/>
      <c r="K44" s="159"/>
      <c r="L44" s="43"/>
    </row>
    <row r="45" spans="2:12" s="1" customFormat="1" ht="24.95" customHeight="1">
      <c r="B45" s="38"/>
      <c r="C45" s="23" t="s">
        <v>87</v>
      </c>
      <c r="D45" s="39"/>
      <c r="E45" s="39"/>
      <c r="F45" s="39"/>
      <c r="G45" s="39"/>
      <c r="H45" s="39"/>
      <c r="I45" s="131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1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1"/>
      <c r="J47" s="39"/>
      <c r="K47" s="39"/>
      <c r="L47" s="43"/>
    </row>
    <row r="48" spans="2:12" s="1" customFormat="1" ht="16.5" customHeight="1">
      <c r="B48" s="38"/>
      <c r="C48" s="39"/>
      <c r="D48" s="39"/>
      <c r="E48" s="161" t="str">
        <f>E7</f>
        <v>Projektová dokumentace opravy střechy administrativní budovy sportovní centrum UK</v>
      </c>
      <c r="F48" s="32"/>
      <c r="G48" s="32"/>
      <c r="H48" s="32"/>
      <c r="I48" s="131"/>
      <c r="J48" s="39"/>
      <c r="K48" s="39"/>
      <c r="L48" s="43"/>
    </row>
    <row r="49" spans="2:12" s="1" customFormat="1" ht="12" customHeight="1">
      <c r="B49" s="38"/>
      <c r="C49" s="32" t="s">
        <v>85</v>
      </c>
      <c r="D49" s="39"/>
      <c r="E49" s="39"/>
      <c r="F49" s="39"/>
      <c r="G49" s="39"/>
      <c r="H49" s="39"/>
      <c r="I49" s="131"/>
      <c r="J49" s="39"/>
      <c r="K49" s="39"/>
      <c r="L49" s="43"/>
    </row>
    <row r="50" spans="2:12" s="1" customFormat="1" ht="16.5" customHeight="1">
      <c r="B50" s="38"/>
      <c r="C50" s="39"/>
      <c r="D50" s="39"/>
      <c r="E50" s="68" t="str">
        <f>E9</f>
        <v>SO-01 - Architektonicko-stavební část</v>
      </c>
      <c r="F50" s="39"/>
      <c r="G50" s="39"/>
      <c r="H50" s="39"/>
      <c r="I50" s="131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1"/>
      <c r="J51" s="39"/>
      <c r="K51" s="39"/>
      <c r="L51" s="43"/>
    </row>
    <row r="52" spans="2:12" s="1" customFormat="1" ht="12" customHeight="1">
      <c r="B52" s="38"/>
      <c r="C52" s="32" t="s">
        <v>21</v>
      </c>
      <c r="D52" s="39"/>
      <c r="E52" s="39"/>
      <c r="F52" s="27" t="str">
        <f>F12</f>
        <v>Sportovní centrum Univerzita Karlova</v>
      </c>
      <c r="G52" s="39"/>
      <c r="H52" s="39"/>
      <c r="I52" s="134" t="s">
        <v>23</v>
      </c>
      <c r="J52" s="71" t="str">
        <f>IF(J12="","",J12)</f>
        <v>26. 6. 2019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1"/>
      <c r="J53" s="39"/>
      <c r="K53" s="39"/>
      <c r="L53" s="43"/>
    </row>
    <row r="54" spans="2:12" s="1" customFormat="1" ht="27.9" customHeight="1">
      <c r="B54" s="38"/>
      <c r="C54" s="32" t="s">
        <v>25</v>
      </c>
      <c r="D54" s="39"/>
      <c r="E54" s="39"/>
      <c r="F54" s="27" t="str">
        <f>E15</f>
        <v>Univerzita Karlova</v>
      </c>
      <c r="G54" s="39"/>
      <c r="H54" s="39"/>
      <c r="I54" s="134" t="s">
        <v>32</v>
      </c>
      <c r="J54" s="36" t="str">
        <f>E21</f>
        <v>DEKPROJEKT s.r.o.</v>
      </c>
      <c r="K54" s="39"/>
      <c r="L54" s="43"/>
    </row>
    <row r="55" spans="2:12" s="1" customFormat="1" ht="27.9" customHeight="1">
      <c r="B55" s="38"/>
      <c r="C55" s="32" t="s">
        <v>30</v>
      </c>
      <c r="D55" s="39"/>
      <c r="E55" s="39"/>
      <c r="F55" s="27" t="str">
        <f>IF(E18="","",E18)</f>
        <v>Vyplň údaj</v>
      </c>
      <c r="G55" s="39"/>
      <c r="H55" s="39"/>
      <c r="I55" s="134" t="s">
        <v>36</v>
      </c>
      <c r="J55" s="36" t="str">
        <f>E24</f>
        <v>DEKPROJEKT s.r.o.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1"/>
      <c r="J56" s="39"/>
      <c r="K56" s="39"/>
      <c r="L56" s="43"/>
    </row>
    <row r="57" spans="2:12" s="1" customFormat="1" ht="29.25" customHeight="1">
      <c r="B57" s="38"/>
      <c r="C57" s="162" t="s">
        <v>88</v>
      </c>
      <c r="D57" s="163"/>
      <c r="E57" s="163"/>
      <c r="F57" s="163"/>
      <c r="G57" s="163"/>
      <c r="H57" s="163"/>
      <c r="I57" s="164"/>
      <c r="J57" s="165" t="s">
        <v>89</v>
      </c>
      <c r="K57" s="163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1"/>
      <c r="J58" s="39"/>
      <c r="K58" s="39"/>
      <c r="L58" s="43"/>
    </row>
    <row r="59" spans="2:47" s="1" customFormat="1" ht="22.8" customHeight="1">
      <c r="B59" s="38"/>
      <c r="C59" s="166" t="s">
        <v>71</v>
      </c>
      <c r="D59" s="39"/>
      <c r="E59" s="39"/>
      <c r="F59" s="39"/>
      <c r="G59" s="39"/>
      <c r="H59" s="39"/>
      <c r="I59" s="131"/>
      <c r="J59" s="101">
        <f>J97</f>
        <v>0</v>
      </c>
      <c r="K59" s="39"/>
      <c r="L59" s="43"/>
      <c r="AU59" s="17" t="s">
        <v>90</v>
      </c>
    </row>
    <row r="60" spans="2:12" s="8" customFormat="1" ht="24.95" customHeight="1">
      <c r="B60" s="167"/>
      <c r="C60" s="168"/>
      <c r="D60" s="169" t="s">
        <v>91</v>
      </c>
      <c r="E60" s="170"/>
      <c r="F60" s="170"/>
      <c r="G60" s="170"/>
      <c r="H60" s="170"/>
      <c r="I60" s="171"/>
      <c r="J60" s="172">
        <f>J98</f>
        <v>0</v>
      </c>
      <c r="K60" s="168"/>
      <c r="L60" s="173"/>
    </row>
    <row r="61" spans="2:12" s="9" customFormat="1" ht="19.9" customHeight="1">
      <c r="B61" s="174"/>
      <c r="C61" s="175"/>
      <c r="D61" s="176" t="s">
        <v>92</v>
      </c>
      <c r="E61" s="177"/>
      <c r="F61" s="177"/>
      <c r="G61" s="177"/>
      <c r="H61" s="177"/>
      <c r="I61" s="178"/>
      <c r="J61" s="179">
        <f>J99</f>
        <v>0</v>
      </c>
      <c r="K61" s="175"/>
      <c r="L61" s="180"/>
    </row>
    <row r="62" spans="2:12" s="9" customFormat="1" ht="19.9" customHeight="1">
      <c r="B62" s="174"/>
      <c r="C62" s="175"/>
      <c r="D62" s="176" t="s">
        <v>93</v>
      </c>
      <c r="E62" s="177"/>
      <c r="F62" s="177"/>
      <c r="G62" s="177"/>
      <c r="H62" s="177"/>
      <c r="I62" s="178"/>
      <c r="J62" s="179">
        <f>J104</f>
        <v>0</v>
      </c>
      <c r="K62" s="175"/>
      <c r="L62" s="180"/>
    </row>
    <row r="63" spans="2:12" s="9" customFormat="1" ht="19.9" customHeight="1">
      <c r="B63" s="174"/>
      <c r="C63" s="175"/>
      <c r="D63" s="176" t="s">
        <v>94</v>
      </c>
      <c r="E63" s="177"/>
      <c r="F63" s="177"/>
      <c r="G63" s="177"/>
      <c r="H63" s="177"/>
      <c r="I63" s="178"/>
      <c r="J63" s="179">
        <f>J108</f>
        <v>0</v>
      </c>
      <c r="K63" s="175"/>
      <c r="L63" s="180"/>
    </row>
    <row r="64" spans="2:12" s="9" customFormat="1" ht="19.9" customHeight="1">
      <c r="B64" s="174"/>
      <c r="C64" s="175"/>
      <c r="D64" s="176" t="s">
        <v>95</v>
      </c>
      <c r="E64" s="177"/>
      <c r="F64" s="177"/>
      <c r="G64" s="177"/>
      <c r="H64" s="177"/>
      <c r="I64" s="178"/>
      <c r="J64" s="179">
        <f>J133</f>
        <v>0</v>
      </c>
      <c r="K64" s="175"/>
      <c r="L64" s="180"/>
    </row>
    <row r="65" spans="2:12" s="9" customFormat="1" ht="19.9" customHeight="1">
      <c r="B65" s="174"/>
      <c r="C65" s="175"/>
      <c r="D65" s="176" t="s">
        <v>96</v>
      </c>
      <c r="E65" s="177"/>
      <c r="F65" s="177"/>
      <c r="G65" s="177"/>
      <c r="H65" s="177"/>
      <c r="I65" s="178"/>
      <c r="J65" s="179">
        <f>J140</f>
        <v>0</v>
      </c>
      <c r="K65" s="175"/>
      <c r="L65" s="180"/>
    </row>
    <row r="66" spans="2:12" s="8" customFormat="1" ht="24.95" customHeight="1">
      <c r="B66" s="167"/>
      <c r="C66" s="168"/>
      <c r="D66" s="169" t="s">
        <v>97</v>
      </c>
      <c r="E66" s="170"/>
      <c r="F66" s="170"/>
      <c r="G66" s="170"/>
      <c r="H66" s="170"/>
      <c r="I66" s="171"/>
      <c r="J66" s="172">
        <f>J142</f>
        <v>0</v>
      </c>
      <c r="K66" s="168"/>
      <c r="L66" s="173"/>
    </row>
    <row r="67" spans="2:12" s="9" customFormat="1" ht="19.9" customHeight="1">
      <c r="B67" s="174"/>
      <c r="C67" s="175"/>
      <c r="D67" s="176" t="s">
        <v>98</v>
      </c>
      <c r="E67" s="177"/>
      <c r="F67" s="177"/>
      <c r="G67" s="177"/>
      <c r="H67" s="177"/>
      <c r="I67" s="178"/>
      <c r="J67" s="179">
        <f>J143</f>
        <v>0</v>
      </c>
      <c r="K67" s="175"/>
      <c r="L67" s="180"/>
    </row>
    <row r="68" spans="2:12" s="9" customFormat="1" ht="19.9" customHeight="1">
      <c r="B68" s="174"/>
      <c r="C68" s="175"/>
      <c r="D68" s="176" t="s">
        <v>99</v>
      </c>
      <c r="E68" s="177"/>
      <c r="F68" s="177"/>
      <c r="G68" s="177"/>
      <c r="H68" s="177"/>
      <c r="I68" s="178"/>
      <c r="J68" s="179">
        <f>J353</f>
        <v>0</v>
      </c>
      <c r="K68" s="175"/>
      <c r="L68" s="180"/>
    </row>
    <row r="69" spans="2:12" s="9" customFormat="1" ht="19.9" customHeight="1">
      <c r="B69" s="174"/>
      <c r="C69" s="175"/>
      <c r="D69" s="176" t="s">
        <v>100</v>
      </c>
      <c r="E69" s="177"/>
      <c r="F69" s="177"/>
      <c r="G69" s="177"/>
      <c r="H69" s="177"/>
      <c r="I69" s="178"/>
      <c r="J69" s="179">
        <f>J452</f>
        <v>0</v>
      </c>
      <c r="K69" s="175"/>
      <c r="L69" s="180"/>
    </row>
    <row r="70" spans="2:12" s="9" customFormat="1" ht="19.9" customHeight="1">
      <c r="B70" s="174"/>
      <c r="C70" s="175"/>
      <c r="D70" s="176" t="s">
        <v>101</v>
      </c>
      <c r="E70" s="177"/>
      <c r="F70" s="177"/>
      <c r="G70" s="177"/>
      <c r="H70" s="177"/>
      <c r="I70" s="178"/>
      <c r="J70" s="179">
        <f>J470</f>
        <v>0</v>
      </c>
      <c r="K70" s="175"/>
      <c r="L70" s="180"/>
    </row>
    <row r="71" spans="2:12" s="9" customFormat="1" ht="19.9" customHeight="1">
      <c r="B71" s="174"/>
      <c r="C71" s="175"/>
      <c r="D71" s="176" t="s">
        <v>102</v>
      </c>
      <c r="E71" s="177"/>
      <c r="F71" s="177"/>
      <c r="G71" s="177"/>
      <c r="H71" s="177"/>
      <c r="I71" s="178"/>
      <c r="J71" s="179">
        <f>J487</f>
        <v>0</v>
      </c>
      <c r="K71" s="175"/>
      <c r="L71" s="180"/>
    </row>
    <row r="72" spans="2:12" s="9" customFormat="1" ht="19.9" customHeight="1">
      <c r="B72" s="174"/>
      <c r="C72" s="175"/>
      <c r="D72" s="176" t="s">
        <v>103</v>
      </c>
      <c r="E72" s="177"/>
      <c r="F72" s="177"/>
      <c r="G72" s="177"/>
      <c r="H72" s="177"/>
      <c r="I72" s="178"/>
      <c r="J72" s="179">
        <f>J502</f>
        <v>0</v>
      </c>
      <c r="K72" s="175"/>
      <c r="L72" s="180"/>
    </row>
    <row r="73" spans="2:12" s="9" customFormat="1" ht="19.9" customHeight="1">
      <c r="B73" s="174"/>
      <c r="C73" s="175"/>
      <c r="D73" s="176" t="s">
        <v>104</v>
      </c>
      <c r="E73" s="177"/>
      <c r="F73" s="177"/>
      <c r="G73" s="177"/>
      <c r="H73" s="177"/>
      <c r="I73" s="178"/>
      <c r="J73" s="179">
        <f>J521</f>
        <v>0</v>
      </c>
      <c r="K73" s="175"/>
      <c r="L73" s="180"/>
    </row>
    <row r="74" spans="2:12" s="8" customFormat="1" ht="24.95" customHeight="1">
      <c r="B74" s="167"/>
      <c r="C74" s="168"/>
      <c r="D74" s="169" t="s">
        <v>105</v>
      </c>
      <c r="E74" s="170"/>
      <c r="F74" s="170"/>
      <c r="G74" s="170"/>
      <c r="H74" s="170"/>
      <c r="I74" s="171"/>
      <c r="J74" s="172">
        <f>J561</f>
        <v>0</v>
      </c>
      <c r="K74" s="168"/>
      <c r="L74" s="173"/>
    </row>
    <row r="75" spans="2:12" s="9" customFormat="1" ht="19.9" customHeight="1">
      <c r="B75" s="174"/>
      <c r="C75" s="175"/>
      <c r="D75" s="176" t="s">
        <v>106</v>
      </c>
      <c r="E75" s="177"/>
      <c r="F75" s="177"/>
      <c r="G75" s="177"/>
      <c r="H75" s="177"/>
      <c r="I75" s="178"/>
      <c r="J75" s="179">
        <f>J562</f>
        <v>0</v>
      </c>
      <c r="K75" s="175"/>
      <c r="L75" s="180"/>
    </row>
    <row r="76" spans="2:12" s="9" customFormat="1" ht="19.9" customHeight="1">
      <c r="B76" s="174"/>
      <c r="C76" s="175"/>
      <c r="D76" s="176" t="s">
        <v>107</v>
      </c>
      <c r="E76" s="177"/>
      <c r="F76" s="177"/>
      <c r="G76" s="177"/>
      <c r="H76" s="177"/>
      <c r="I76" s="178"/>
      <c r="J76" s="179">
        <f>J565</f>
        <v>0</v>
      </c>
      <c r="K76" s="175"/>
      <c r="L76" s="180"/>
    </row>
    <row r="77" spans="2:12" s="9" customFormat="1" ht="19.9" customHeight="1">
      <c r="B77" s="174"/>
      <c r="C77" s="175"/>
      <c r="D77" s="176" t="s">
        <v>108</v>
      </c>
      <c r="E77" s="177"/>
      <c r="F77" s="177"/>
      <c r="G77" s="177"/>
      <c r="H77" s="177"/>
      <c r="I77" s="178"/>
      <c r="J77" s="179">
        <f>J568</f>
        <v>0</v>
      </c>
      <c r="K77" s="175"/>
      <c r="L77" s="180"/>
    </row>
    <row r="78" spans="2:12" s="1" customFormat="1" ht="21.8" customHeight="1">
      <c r="B78" s="38"/>
      <c r="C78" s="39"/>
      <c r="D78" s="39"/>
      <c r="E78" s="39"/>
      <c r="F78" s="39"/>
      <c r="G78" s="39"/>
      <c r="H78" s="39"/>
      <c r="I78" s="131"/>
      <c r="J78" s="39"/>
      <c r="K78" s="39"/>
      <c r="L78" s="43"/>
    </row>
    <row r="79" spans="2:12" s="1" customFormat="1" ht="6.95" customHeight="1">
      <c r="B79" s="58"/>
      <c r="C79" s="59"/>
      <c r="D79" s="59"/>
      <c r="E79" s="59"/>
      <c r="F79" s="59"/>
      <c r="G79" s="59"/>
      <c r="H79" s="59"/>
      <c r="I79" s="157"/>
      <c r="J79" s="59"/>
      <c r="K79" s="59"/>
      <c r="L79" s="43"/>
    </row>
    <row r="83" spans="2:12" s="1" customFormat="1" ht="6.95" customHeight="1">
      <c r="B83" s="60"/>
      <c r="C83" s="61"/>
      <c r="D83" s="61"/>
      <c r="E83" s="61"/>
      <c r="F83" s="61"/>
      <c r="G83" s="61"/>
      <c r="H83" s="61"/>
      <c r="I83" s="160"/>
      <c r="J83" s="61"/>
      <c r="K83" s="61"/>
      <c r="L83" s="43"/>
    </row>
    <row r="84" spans="2:12" s="1" customFormat="1" ht="24.95" customHeight="1">
      <c r="B84" s="38"/>
      <c r="C84" s="23" t="s">
        <v>109</v>
      </c>
      <c r="D84" s="39"/>
      <c r="E84" s="39"/>
      <c r="F84" s="39"/>
      <c r="G84" s="39"/>
      <c r="H84" s="39"/>
      <c r="I84" s="131"/>
      <c r="J84" s="39"/>
      <c r="K84" s="39"/>
      <c r="L84" s="43"/>
    </row>
    <row r="85" spans="2:12" s="1" customFormat="1" ht="6.95" customHeight="1">
      <c r="B85" s="38"/>
      <c r="C85" s="39"/>
      <c r="D85" s="39"/>
      <c r="E85" s="39"/>
      <c r="F85" s="39"/>
      <c r="G85" s="39"/>
      <c r="H85" s="39"/>
      <c r="I85" s="131"/>
      <c r="J85" s="39"/>
      <c r="K85" s="39"/>
      <c r="L85" s="43"/>
    </row>
    <row r="86" spans="2:12" s="1" customFormat="1" ht="12" customHeight="1">
      <c r="B86" s="38"/>
      <c r="C86" s="32" t="s">
        <v>16</v>
      </c>
      <c r="D86" s="39"/>
      <c r="E86" s="39"/>
      <c r="F86" s="39"/>
      <c r="G86" s="39"/>
      <c r="H86" s="39"/>
      <c r="I86" s="131"/>
      <c r="J86" s="39"/>
      <c r="K86" s="39"/>
      <c r="L86" s="43"/>
    </row>
    <row r="87" spans="2:12" s="1" customFormat="1" ht="16.5" customHeight="1">
      <c r="B87" s="38"/>
      <c r="C87" s="39"/>
      <c r="D87" s="39"/>
      <c r="E87" s="161" t="str">
        <f>E7</f>
        <v>Projektová dokumentace opravy střechy administrativní budovy sportovní centrum UK</v>
      </c>
      <c r="F87" s="32"/>
      <c r="G87" s="32"/>
      <c r="H87" s="32"/>
      <c r="I87" s="131"/>
      <c r="J87" s="39"/>
      <c r="K87" s="39"/>
      <c r="L87" s="43"/>
    </row>
    <row r="88" spans="2:12" s="1" customFormat="1" ht="12" customHeight="1">
      <c r="B88" s="38"/>
      <c r="C88" s="32" t="s">
        <v>85</v>
      </c>
      <c r="D88" s="39"/>
      <c r="E88" s="39"/>
      <c r="F88" s="39"/>
      <c r="G88" s="39"/>
      <c r="H88" s="39"/>
      <c r="I88" s="131"/>
      <c r="J88" s="39"/>
      <c r="K88" s="39"/>
      <c r="L88" s="43"/>
    </row>
    <row r="89" spans="2:12" s="1" customFormat="1" ht="16.5" customHeight="1">
      <c r="B89" s="38"/>
      <c r="C89" s="39"/>
      <c r="D89" s="39"/>
      <c r="E89" s="68" t="str">
        <f>E9</f>
        <v>SO-01 - Architektonicko-stavební část</v>
      </c>
      <c r="F89" s="39"/>
      <c r="G89" s="39"/>
      <c r="H89" s="39"/>
      <c r="I89" s="131"/>
      <c r="J89" s="39"/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1"/>
      <c r="J90" s="39"/>
      <c r="K90" s="39"/>
      <c r="L90" s="43"/>
    </row>
    <row r="91" spans="2:12" s="1" customFormat="1" ht="12" customHeight="1">
      <c r="B91" s="38"/>
      <c r="C91" s="32" t="s">
        <v>21</v>
      </c>
      <c r="D91" s="39"/>
      <c r="E91" s="39"/>
      <c r="F91" s="27" t="str">
        <f>F12</f>
        <v>Sportovní centrum Univerzita Karlova</v>
      </c>
      <c r="G91" s="39"/>
      <c r="H91" s="39"/>
      <c r="I91" s="134" t="s">
        <v>23</v>
      </c>
      <c r="J91" s="71" t="str">
        <f>IF(J12="","",J12)</f>
        <v>26. 6. 2019</v>
      </c>
      <c r="K91" s="39"/>
      <c r="L91" s="43"/>
    </row>
    <row r="92" spans="2:12" s="1" customFormat="1" ht="6.95" customHeight="1">
      <c r="B92" s="38"/>
      <c r="C92" s="39"/>
      <c r="D92" s="39"/>
      <c r="E92" s="39"/>
      <c r="F92" s="39"/>
      <c r="G92" s="39"/>
      <c r="H92" s="39"/>
      <c r="I92" s="131"/>
      <c r="J92" s="39"/>
      <c r="K92" s="39"/>
      <c r="L92" s="43"/>
    </row>
    <row r="93" spans="2:12" s="1" customFormat="1" ht="27.9" customHeight="1">
      <c r="B93" s="38"/>
      <c r="C93" s="32" t="s">
        <v>25</v>
      </c>
      <c r="D93" s="39"/>
      <c r="E93" s="39"/>
      <c r="F93" s="27" t="str">
        <f>E15</f>
        <v>Univerzita Karlova</v>
      </c>
      <c r="G93" s="39"/>
      <c r="H93" s="39"/>
      <c r="I93" s="134" t="s">
        <v>32</v>
      </c>
      <c r="J93" s="36" t="str">
        <f>E21</f>
        <v>DEKPROJEKT s.r.o.</v>
      </c>
      <c r="K93" s="39"/>
      <c r="L93" s="43"/>
    </row>
    <row r="94" spans="2:12" s="1" customFormat="1" ht="27.9" customHeight="1">
      <c r="B94" s="38"/>
      <c r="C94" s="32" t="s">
        <v>30</v>
      </c>
      <c r="D94" s="39"/>
      <c r="E94" s="39"/>
      <c r="F94" s="27" t="str">
        <f>IF(E18="","",E18)</f>
        <v>Vyplň údaj</v>
      </c>
      <c r="G94" s="39"/>
      <c r="H94" s="39"/>
      <c r="I94" s="134" t="s">
        <v>36</v>
      </c>
      <c r="J94" s="36" t="str">
        <f>E24</f>
        <v>DEKPROJEKT s.r.o.</v>
      </c>
      <c r="K94" s="3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1"/>
      <c r="J95" s="39"/>
      <c r="K95" s="39"/>
      <c r="L95" s="43"/>
    </row>
    <row r="96" spans="2:20" s="10" customFormat="1" ht="29.25" customHeight="1">
      <c r="B96" s="181"/>
      <c r="C96" s="182" t="s">
        <v>110</v>
      </c>
      <c r="D96" s="183" t="s">
        <v>58</v>
      </c>
      <c r="E96" s="183" t="s">
        <v>54</v>
      </c>
      <c r="F96" s="183" t="s">
        <v>55</v>
      </c>
      <c r="G96" s="183" t="s">
        <v>111</v>
      </c>
      <c r="H96" s="183" t="s">
        <v>112</v>
      </c>
      <c r="I96" s="184" t="s">
        <v>113</v>
      </c>
      <c r="J96" s="183" t="s">
        <v>89</v>
      </c>
      <c r="K96" s="185" t="s">
        <v>114</v>
      </c>
      <c r="L96" s="186"/>
      <c r="M96" s="91" t="s">
        <v>19</v>
      </c>
      <c r="N96" s="92" t="s">
        <v>43</v>
      </c>
      <c r="O96" s="92" t="s">
        <v>115</v>
      </c>
      <c r="P96" s="92" t="s">
        <v>116</v>
      </c>
      <c r="Q96" s="92" t="s">
        <v>117</v>
      </c>
      <c r="R96" s="92" t="s">
        <v>118</v>
      </c>
      <c r="S96" s="92" t="s">
        <v>119</v>
      </c>
      <c r="T96" s="93" t="s">
        <v>120</v>
      </c>
    </row>
    <row r="97" spans="2:63" s="1" customFormat="1" ht="22.8" customHeight="1">
      <c r="B97" s="38"/>
      <c r="C97" s="98" t="s">
        <v>121</v>
      </c>
      <c r="D97" s="39"/>
      <c r="E97" s="39"/>
      <c r="F97" s="39"/>
      <c r="G97" s="39"/>
      <c r="H97" s="39"/>
      <c r="I97" s="131"/>
      <c r="J97" s="187">
        <f>BK97</f>
        <v>0</v>
      </c>
      <c r="K97" s="39"/>
      <c r="L97" s="43"/>
      <c r="M97" s="94"/>
      <c r="N97" s="95"/>
      <c r="O97" s="95"/>
      <c r="P97" s="188">
        <f>P98+P142+P561</f>
        <v>0</v>
      </c>
      <c r="Q97" s="95"/>
      <c r="R97" s="188">
        <f>R98+R142+R561</f>
        <v>37.95982335</v>
      </c>
      <c r="S97" s="95"/>
      <c r="T97" s="189">
        <f>T98+T142+T561</f>
        <v>347.43623499999995</v>
      </c>
      <c r="AT97" s="17" t="s">
        <v>72</v>
      </c>
      <c r="AU97" s="17" t="s">
        <v>90</v>
      </c>
      <c r="BK97" s="190">
        <f>BK98+BK142+BK561</f>
        <v>0</v>
      </c>
    </row>
    <row r="98" spans="2:63" s="11" customFormat="1" ht="25.9" customHeight="1">
      <c r="B98" s="191"/>
      <c r="C98" s="192"/>
      <c r="D98" s="193" t="s">
        <v>72</v>
      </c>
      <c r="E98" s="194" t="s">
        <v>122</v>
      </c>
      <c r="F98" s="194" t="s">
        <v>123</v>
      </c>
      <c r="G98" s="192"/>
      <c r="H98" s="192"/>
      <c r="I98" s="195"/>
      <c r="J98" s="196">
        <f>BK98</f>
        <v>0</v>
      </c>
      <c r="K98" s="192"/>
      <c r="L98" s="197"/>
      <c r="M98" s="198"/>
      <c r="N98" s="199"/>
      <c r="O98" s="199"/>
      <c r="P98" s="200">
        <f>P99+P104+P108+P133+P140</f>
        <v>0</v>
      </c>
      <c r="Q98" s="199"/>
      <c r="R98" s="200">
        <f>R99+R104+R108+R133+R140</f>
        <v>11.35955828</v>
      </c>
      <c r="S98" s="199"/>
      <c r="T98" s="201">
        <f>T99+T104+T108+T133+T140</f>
        <v>233.5005</v>
      </c>
      <c r="AR98" s="202" t="s">
        <v>81</v>
      </c>
      <c r="AT98" s="203" t="s">
        <v>72</v>
      </c>
      <c r="AU98" s="203" t="s">
        <v>73</v>
      </c>
      <c r="AY98" s="202" t="s">
        <v>124</v>
      </c>
      <c r="BK98" s="204">
        <f>BK99+BK104+BK108+BK133+BK140</f>
        <v>0</v>
      </c>
    </row>
    <row r="99" spans="2:63" s="11" customFormat="1" ht="22.8" customHeight="1">
      <c r="B99" s="191"/>
      <c r="C99" s="192"/>
      <c r="D99" s="193" t="s">
        <v>72</v>
      </c>
      <c r="E99" s="205" t="s">
        <v>125</v>
      </c>
      <c r="F99" s="205" t="s">
        <v>126</v>
      </c>
      <c r="G99" s="192"/>
      <c r="H99" s="192"/>
      <c r="I99" s="195"/>
      <c r="J99" s="206">
        <f>BK99</f>
        <v>0</v>
      </c>
      <c r="K99" s="192"/>
      <c r="L99" s="197"/>
      <c r="M99" s="198"/>
      <c r="N99" s="199"/>
      <c r="O99" s="199"/>
      <c r="P99" s="200">
        <f>SUM(P100:P103)</f>
        <v>0</v>
      </c>
      <c r="Q99" s="199"/>
      <c r="R99" s="200">
        <f>SUM(R100:R103)</f>
        <v>7.311268999999999</v>
      </c>
      <c r="S99" s="199"/>
      <c r="T99" s="201">
        <f>SUM(T100:T103)</f>
        <v>0</v>
      </c>
      <c r="AR99" s="202" t="s">
        <v>81</v>
      </c>
      <c r="AT99" s="203" t="s">
        <v>72</v>
      </c>
      <c r="AU99" s="203" t="s">
        <v>81</v>
      </c>
      <c r="AY99" s="202" t="s">
        <v>124</v>
      </c>
      <c r="BK99" s="204">
        <f>SUM(BK100:BK103)</f>
        <v>0</v>
      </c>
    </row>
    <row r="100" spans="2:65" s="1" customFormat="1" ht="24" customHeight="1">
      <c r="B100" s="38"/>
      <c r="C100" s="207" t="s">
        <v>81</v>
      </c>
      <c r="D100" s="207" t="s">
        <v>127</v>
      </c>
      <c r="E100" s="208" t="s">
        <v>128</v>
      </c>
      <c r="F100" s="209" t="s">
        <v>129</v>
      </c>
      <c r="G100" s="210" t="s">
        <v>130</v>
      </c>
      <c r="H100" s="211">
        <v>105.7</v>
      </c>
      <c r="I100" s="212"/>
      <c r="J100" s="213">
        <f>ROUND(I100*H100,2)</f>
        <v>0</v>
      </c>
      <c r="K100" s="209" t="s">
        <v>131</v>
      </c>
      <c r="L100" s="43"/>
      <c r="M100" s="214" t="s">
        <v>19</v>
      </c>
      <c r="N100" s="215" t="s">
        <v>44</v>
      </c>
      <c r="O100" s="83"/>
      <c r="P100" s="216">
        <f>O100*H100</f>
        <v>0</v>
      </c>
      <c r="Q100" s="216">
        <v>0.06917</v>
      </c>
      <c r="R100" s="216">
        <f>Q100*H100</f>
        <v>7.311268999999999</v>
      </c>
      <c r="S100" s="216">
        <v>0</v>
      </c>
      <c r="T100" s="217">
        <f>S100*H100</f>
        <v>0</v>
      </c>
      <c r="AR100" s="218" t="s">
        <v>132</v>
      </c>
      <c r="AT100" s="218" t="s">
        <v>127</v>
      </c>
      <c r="AU100" s="218" t="s">
        <v>83</v>
      </c>
      <c r="AY100" s="17" t="s">
        <v>124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7" t="s">
        <v>81</v>
      </c>
      <c r="BK100" s="219">
        <f>ROUND(I100*H100,2)</f>
        <v>0</v>
      </c>
      <c r="BL100" s="17" t="s">
        <v>132</v>
      </c>
      <c r="BM100" s="218" t="s">
        <v>133</v>
      </c>
    </row>
    <row r="101" spans="2:51" s="12" customFormat="1" ht="12">
      <c r="B101" s="220"/>
      <c r="C101" s="221"/>
      <c r="D101" s="222" t="s">
        <v>134</v>
      </c>
      <c r="E101" s="223" t="s">
        <v>19</v>
      </c>
      <c r="F101" s="224" t="s">
        <v>135</v>
      </c>
      <c r="G101" s="221"/>
      <c r="H101" s="223" t="s">
        <v>19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134</v>
      </c>
      <c r="AU101" s="230" t="s">
        <v>83</v>
      </c>
      <c r="AV101" s="12" t="s">
        <v>81</v>
      </c>
      <c r="AW101" s="12" t="s">
        <v>35</v>
      </c>
      <c r="AX101" s="12" t="s">
        <v>73</v>
      </c>
      <c r="AY101" s="230" t="s">
        <v>124</v>
      </c>
    </row>
    <row r="102" spans="2:51" s="12" customFormat="1" ht="12">
      <c r="B102" s="220"/>
      <c r="C102" s="221"/>
      <c r="D102" s="222" t="s">
        <v>134</v>
      </c>
      <c r="E102" s="223" t="s">
        <v>19</v>
      </c>
      <c r="F102" s="224" t="s">
        <v>136</v>
      </c>
      <c r="G102" s="221"/>
      <c r="H102" s="223" t="s">
        <v>19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134</v>
      </c>
      <c r="AU102" s="230" t="s">
        <v>83</v>
      </c>
      <c r="AV102" s="12" t="s">
        <v>81</v>
      </c>
      <c r="AW102" s="12" t="s">
        <v>35</v>
      </c>
      <c r="AX102" s="12" t="s">
        <v>73</v>
      </c>
      <c r="AY102" s="230" t="s">
        <v>124</v>
      </c>
    </row>
    <row r="103" spans="2:51" s="13" customFormat="1" ht="12">
      <c r="B103" s="231"/>
      <c r="C103" s="232"/>
      <c r="D103" s="222" t="s">
        <v>134</v>
      </c>
      <c r="E103" s="233" t="s">
        <v>19</v>
      </c>
      <c r="F103" s="234" t="s">
        <v>137</v>
      </c>
      <c r="G103" s="232"/>
      <c r="H103" s="235">
        <v>105.7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134</v>
      </c>
      <c r="AU103" s="241" t="s">
        <v>83</v>
      </c>
      <c r="AV103" s="13" t="s">
        <v>83</v>
      </c>
      <c r="AW103" s="13" t="s">
        <v>35</v>
      </c>
      <c r="AX103" s="13" t="s">
        <v>81</v>
      </c>
      <c r="AY103" s="241" t="s">
        <v>124</v>
      </c>
    </row>
    <row r="104" spans="2:63" s="11" customFormat="1" ht="22.8" customHeight="1">
      <c r="B104" s="191"/>
      <c r="C104" s="192"/>
      <c r="D104" s="193" t="s">
        <v>72</v>
      </c>
      <c r="E104" s="205" t="s">
        <v>132</v>
      </c>
      <c r="F104" s="205" t="s">
        <v>138</v>
      </c>
      <c r="G104" s="192"/>
      <c r="H104" s="192"/>
      <c r="I104" s="195"/>
      <c r="J104" s="206">
        <f>BK104</f>
        <v>0</v>
      </c>
      <c r="K104" s="192"/>
      <c r="L104" s="197"/>
      <c r="M104" s="198"/>
      <c r="N104" s="199"/>
      <c r="O104" s="199"/>
      <c r="P104" s="200">
        <f>SUM(P105:P107)</f>
        <v>0</v>
      </c>
      <c r="Q104" s="199"/>
      <c r="R104" s="200">
        <f>SUM(R105:R107)</f>
        <v>4.0482892800000005</v>
      </c>
      <c r="S104" s="199"/>
      <c r="T104" s="201">
        <f>SUM(T105:T107)</f>
        <v>0</v>
      </c>
      <c r="AR104" s="202" t="s">
        <v>81</v>
      </c>
      <c r="AT104" s="203" t="s">
        <v>72</v>
      </c>
      <c r="AU104" s="203" t="s">
        <v>81</v>
      </c>
      <c r="AY104" s="202" t="s">
        <v>124</v>
      </c>
      <c r="BK104" s="204">
        <f>SUM(BK105:BK107)</f>
        <v>0</v>
      </c>
    </row>
    <row r="105" spans="2:65" s="1" customFormat="1" ht="24" customHeight="1">
      <c r="B105" s="38"/>
      <c r="C105" s="207" t="s">
        <v>83</v>
      </c>
      <c r="D105" s="207" t="s">
        <v>127</v>
      </c>
      <c r="E105" s="208" t="s">
        <v>139</v>
      </c>
      <c r="F105" s="209" t="s">
        <v>140</v>
      </c>
      <c r="G105" s="210" t="s">
        <v>141</v>
      </c>
      <c r="H105" s="211">
        <v>1.728</v>
      </c>
      <c r="I105" s="212"/>
      <c r="J105" s="213">
        <f>ROUND(I105*H105,2)</f>
        <v>0</v>
      </c>
      <c r="K105" s="209" t="s">
        <v>131</v>
      </c>
      <c r="L105" s="43"/>
      <c r="M105" s="214" t="s">
        <v>19</v>
      </c>
      <c r="N105" s="215" t="s">
        <v>44</v>
      </c>
      <c r="O105" s="83"/>
      <c r="P105" s="216">
        <f>O105*H105</f>
        <v>0</v>
      </c>
      <c r="Q105" s="216">
        <v>2.34276</v>
      </c>
      <c r="R105" s="216">
        <f>Q105*H105</f>
        <v>4.0482892800000005</v>
      </c>
      <c r="S105" s="216">
        <v>0</v>
      </c>
      <c r="T105" s="217">
        <f>S105*H105</f>
        <v>0</v>
      </c>
      <c r="AR105" s="218" t="s">
        <v>132</v>
      </c>
      <c r="AT105" s="218" t="s">
        <v>127</v>
      </c>
      <c r="AU105" s="218" t="s">
        <v>83</v>
      </c>
      <c r="AY105" s="17" t="s">
        <v>124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7" t="s">
        <v>81</v>
      </c>
      <c r="BK105" s="219">
        <f>ROUND(I105*H105,2)</f>
        <v>0</v>
      </c>
      <c r="BL105" s="17" t="s">
        <v>132</v>
      </c>
      <c r="BM105" s="218" t="s">
        <v>142</v>
      </c>
    </row>
    <row r="106" spans="2:51" s="12" customFormat="1" ht="12">
      <c r="B106" s="220"/>
      <c r="C106" s="221"/>
      <c r="D106" s="222" t="s">
        <v>134</v>
      </c>
      <c r="E106" s="223" t="s">
        <v>19</v>
      </c>
      <c r="F106" s="224" t="s">
        <v>143</v>
      </c>
      <c r="G106" s="221"/>
      <c r="H106" s="223" t="s">
        <v>19</v>
      </c>
      <c r="I106" s="225"/>
      <c r="J106" s="221"/>
      <c r="K106" s="221"/>
      <c r="L106" s="226"/>
      <c r="M106" s="227"/>
      <c r="N106" s="228"/>
      <c r="O106" s="228"/>
      <c r="P106" s="228"/>
      <c r="Q106" s="228"/>
      <c r="R106" s="228"/>
      <c r="S106" s="228"/>
      <c r="T106" s="229"/>
      <c r="AT106" s="230" t="s">
        <v>134</v>
      </c>
      <c r="AU106" s="230" t="s">
        <v>83</v>
      </c>
      <c r="AV106" s="12" t="s">
        <v>81</v>
      </c>
      <c r="AW106" s="12" t="s">
        <v>35</v>
      </c>
      <c r="AX106" s="12" t="s">
        <v>73</v>
      </c>
      <c r="AY106" s="230" t="s">
        <v>124</v>
      </c>
    </row>
    <row r="107" spans="2:51" s="13" customFormat="1" ht="12">
      <c r="B107" s="231"/>
      <c r="C107" s="232"/>
      <c r="D107" s="222" t="s">
        <v>134</v>
      </c>
      <c r="E107" s="233" t="s">
        <v>19</v>
      </c>
      <c r="F107" s="234" t="s">
        <v>144</v>
      </c>
      <c r="G107" s="232"/>
      <c r="H107" s="235">
        <v>1.728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134</v>
      </c>
      <c r="AU107" s="241" t="s">
        <v>83</v>
      </c>
      <c r="AV107" s="13" t="s">
        <v>83</v>
      </c>
      <c r="AW107" s="13" t="s">
        <v>35</v>
      </c>
      <c r="AX107" s="13" t="s">
        <v>81</v>
      </c>
      <c r="AY107" s="241" t="s">
        <v>124</v>
      </c>
    </row>
    <row r="108" spans="2:63" s="11" customFormat="1" ht="22.8" customHeight="1">
      <c r="B108" s="191"/>
      <c r="C108" s="192"/>
      <c r="D108" s="193" t="s">
        <v>72</v>
      </c>
      <c r="E108" s="205" t="s">
        <v>145</v>
      </c>
      <c r="F108" s="205" t="s">
        <v>146</v>
      </c>
      <c r="G108" s="192"/>
      <c r="H108" s="192"/>
      <c r="I108" s="195"/>
      <c r="J108" s="206">
        <f>BK108</f>
        <v>0</v>
      </c>
      <c r="K108" s="192"/>
      <c r="L108" s="197"/>
      <c r="M108" s="198"/>
      <c r="N108" s="199"/>
      <c r="O108" s="199"/>
      <c r="P108" s="200">
        <f>SUM(P109:P132)</f>
        <v>0</v>
      </c>
      <c r="Q108" s="199"/>
      <c r="R108" s="200">
        <f>SUM(R109:R132)</f>
        <v>0</v>
      </c>
      <c r="S108" s="199"/>
      <c r="T108" s="201">
        <f>SUM(T109:T132)</f>
        <v>233.5005</v>
      </c>
      <c r="AR108" s="202" t="s">
        <v>81</v>
      </c>
      <c r="AT108" s="203" t="s">
        <v>72</v>
      </c>
      <c r="AU108" s="203" t="s">
        <v>81</v>
      </c>
      <c r="AY108" s="202" t="s">
        <v>124</v>
      </c>
      <c r="BK108" s="204">
        <f>SUM(BK109:BK132)</f>
        <v>0</v>
      </c>
    </row>
    <row r="109" spans="2:65" s="1" customFormat="1" ht="24" customHeight="1">
      <c r="B109" s="38"/>
      <c r="C109" s="207" t="s">
        <v>125</v>
      </c>
      <c r="D109" s="207" t="s">
        <v>127</v>
      </c>
      <c r="E109" s="208" t="s">
        <v>147</v>
      </c>
      <c r="F109" s="209" t="s">
        <v>148</v>
      </c>
      <c r="G109" s="210" t="s">
        <v>141</v>
      </c>
      <c r="H109" s="211">
        <v>8.1</v>
      </c>
      <c r="I109" s="212"/>
      <c r="J109" s="213">
        <f>ROUND(I109*H109,2)</f>
        <v>0</v>
      </c>
      <c r="K109" s="209" t="s">
        <v>131</v>
      </c>
      <c r="L109" s="43"/>
      <c r="M109" s="214" t="s">
        <v>19</v>
      </c>
      <c r="N109" s="215" t="s">
        <v>44</v>
      </c>
      <c r="O109" s="83"/>
      <c r="P109" s="216">
        <f>O109*H109</f>
        <v>0</v>
      </c>
      <c r="Q109" s="216">
        <v>0</v>
      </c>
      <c r="R109" s="216">
        <f>Q109*H109</f>
        <v>0</v>
      </c>
      <c r="S109" s="216">
        <v>1.95</v>
      </c>
      <c r="T109" s="217">
        <f>S109*H109</f>
        <v>15.794999999999998</v>
      </c>
      <c r="AR109" s="218" t="s">
        <v>132</v>
      </c>
      <c r="AT109" s="218" t="s">
        <v>127</v>
      </c>
      <c r="AU109" s="218" t="s">
        <v>83</v>
      </c>
      <c r="AY109" s="17" t="s">
        <v>124</v>
      </c>
      <c r="BE109" s="219">
        <f>IF(N109="základní",J109,0)</f>
        <v>0</v>
      </c>
      <c r="BF109" s="219">
        <f>IF(N109="snížená",J109,0)</f>
        <v>0</v>
      </c>
      <c r="BG109" s="219">
        <f>IF(N109="zákl. přenesená",J109,0)</f>
        <v>0</v>
      </c>
      <c r="BH109" s="219">
        <f>IF(N109="sníž. přenesená",J109,0)</f>
        <v>0</v>
      </c>
      <c r="BI109" s="219">
        <f>IF(N109="nulová",J109,0)</f>
        <v>0</v>
      </c>
      <c r="BJ109" s="17" t="s">
        <v>81</v>
      </c>
      <c r="BK109" s="219">
        <f>ROUND(I109*H109,2)</f>
        <v>0</v>
      </c>
      <c r="BL109" s="17" t="s">
        <v>132</v>
      </c>
      <c r="BM109" s="218" t="s">
        <v>149</v>
      </c>
    </row>
    <row r="110" spans="2:51" s="12" customFormat="1" ht="12">
      <c r="B110" s="220"/>
      <c r="C110" s="221"/>
      <c r="D110" s="222" t="s">
        <v>134</v>
      </c>
      <c r="E110" s="223" t="s">
        <v>19</v>
      </c>
      <c r="F110" s="224" t="s">
        <v>150</v>
      </c>
      <c r="G110" s="221"/>
      <c r="H110" s="223" t="s">
        <v>19</v>
      </c>
      <c r="I110" s="225"/>
      <c r="J110" s="221"/>
      <c r="K110" s="221"/>
      <c r="L110" s="226"/>
      <c r="M110" s="227"/>
      <c r="N110" s="228"/>
      <c r="O110" s="228"/>
      <c r="P110" s="228"/>
      <c r="Q110" s="228"/>
      <c r="R110" s="228"/>
      <c r="S110" s="228"/>
      <c r="T110" s="229"/>
      <c r="AT110" s="230" t="s">
        <v>134</v>
      </c>
      <c r="AU110" s="230" t="s">
        <v>83</v>
      </c>
      <c r="AV110" s="12" t="s">
        <v>81</v>
      </c>
      <c r="AW110" s="12" t="s">
        <v>35</v>
      </c>
      <c r="AX110" s="12" t="s">
        <v>73</v>
      </c>
      <c r="AY110" s="230" t="s">
        <v>124</v>
      </c>
    </row>
    <row r="111" spans="2:51" s="13" customFormat="1" ht="12">
      <c r="B111" s="231"/>
      <c r="C111" s="232"/>
      <c r="D111" s="222" t="s">
        <v>134</v>
      </c>
      <c r="E111" s="233" t="s">
        <v>19</v>
      </c>
      <c r="F111" s="234" t="s">
        <v>151</v>
      </c>
      <c r="G111" s="232"/>
      <c r="H111" s="235">
        <v>8.1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134</v>
      </c>
      <c r="AU111" s="241" t="s">
        <v>83</v>
      </c>
      <c r="AV111" s="13" t="s">
        <v>83</v>
      </c>
      <c r="AW111" s="13" t="s">
        <v>35</v>
      </c>
      <c r="AX111" s="13" t="s">
        <v>81</v>
      </c>
      <c r="AY111" s="241" t="s">
        <v>124</v>
      </c>
    </row>
    <row r="112" spans="2:65" s="1" customFormat="1" ht="16.5" customHeight="1">
      <c r="B112" s="38"/>
      <c r="C112" s="207" t="s">
        <v>132</v>
      </c>
      <c r="D112" s="207" t="s">
        <v>127</v>
      </c>
      <c r="E112" s="208" t="s">
        <v>152</v>
      </c>
      <c r="F112" s="209" t="s">
        <v>153</v>
      </c>
      <c r="G112" s="210" t="s">
        <v>141</v>
      </c>
      <c r="H112" s="211">
        <v>2.7</v>
      </c>
      <c r="I112" s="212"/>
      <c r="J112" s="213">
        <f>ROUND(I112*H112,2)</f>
        <v>0</v>
      </c>
      <c r="K112" s="209" t="s">
        <v>131</v>
      </c>
      <c r="L112" s="43"/>
      <c r="M112" s="214" t="s">
        <v>19</v>
      </c>
      <c r="N112" s="215" t="s">
        <v>44</v>
      </c>
      <c r="O112" s="83"/>
      <c r="P112" s="216">
        <f>O112*H112</f>
        <v>0</v>
      </c>
      <c r="Q112" s="216">
        <v>0</v>
      </c>
      <c r="R112" s="216">
        <f>Q112*H112</f>
        <v>0</v>
      </c>
      <c r="S112" s="216">
        <v>2.4</v>
      </c>
      <c r="T112" s="217">
        <f>S112*H112</f>
        <v>6.48</v>
      </c>
      <c r="AR112" s="218" t="s">
        <v>132</v>
      </c>
      <c r="AT112" s="218" t="s">
        <v>127</v>
      </c>
      <c r="AU112" s="218" t="s">
        <v>83</v>
      </c>
      <c r="AY112" s="17" t="s">
        <v>124</v>
      </c>
      <c r="BE112" s="219">
        <f>IF(N112="základní",J112,0)</f>
        <v>0</v>
      </c>
      <c r="BF112" s="219">
        <f>IF(N112="snížená",J112,0)</f>
        <v>0</v>
      </c>
      <c r="BG112" s="219">
        <f>IF(N112="zákl. přenesená",J112,0)</f>
        <v>0</v>
      </c>
      <c r="BH112" s="219">
        <f>IF(N112="sníž. přenesená",J112,0)</f>
        <v>0</v>
      </c>
      <c r="BI112" s="219">
        <f>IF(N112="nulová",J112,0)</f>
        <v>0</v>
      </c>
      <c r="BJ112" s="17" t="s">
        <v>81</v>
      </c>
      <c r="BK112" s="219">
        <f>ROUND(I112*H112,2)</f>
        <v>0</v>
      </c>
      <c r="BL112" s="17" t="s">
        <v>132</v>
      </c>
      <c r="BM112" s="218" t="s">
        <v>154</v>
      </c>
    </row>
    <row r="113" spans="2:51" s="12" customFormat="1" ht="12">
      <c r="B113" s="220"/>
      <c r="C113" s="221"/>
      <c r="D113" s="222" t="s">
        <v>134</v>
      </c>
      <c r="E113" s="223" t="s">
        <v>19</v>
      </c>
      <c r="F113" s="224" t="s">
        <v>150</v>
      </c>
      <c r="G113" s="221"/>
      <c r="H113" s="223" t="s">
        <v>19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134</v>
      </c>
      <c r="AU113" s="230" t="s">
        <v>83</v>
      </c>
      <c r="AV113" s="12" t="s">
        <v>81</v>
      </c>
      <c r="AW113" s="12" t="s">
        <v>35</v>
      </c>
      <c r="AX113" s="12" t="s">
        <v>73</v>
      </c>
      <c r="AY113" s="230" t="s">
        <v>124</v>
      </c>
    </row>
    <row r="114" spans="2:51" s="13" customFormat="1" ht="12">
      <c r="B114" s="231"/>
      <c r="C114" s="232"/>
      <c r="D114" s="222" t="s">
        <v>134</v>
      </c>
      <c r="E114" s="233" t="s">
        <v>19</v>
      </c>
      <c r="F114" s="234" t="s">
        <v>155</v>
      </c>
      <c r="G114" s="232"/>
      <c r="H114" s="235">
        <v>2.7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134</v>
      </c>
      <c r="AU114" s="241" t="s">
        <v>83</v>
      </c>
      <c r="AV114" s="13" t="s">
        <v>83</v>
      </c>
      <c r="AW114" s="13" t="s">
        <v>35</v>
      </c>
      <c r="AX114" s="13" t="s">
        <v>81</v>
      </c>
      <c r="AY114" s="241" t="s">
        <v>124</v>
      </c>
    </row>
    <row r="115" spans="2:65" s="1" customFormat="1" ht="16.5" customHeight="1">
      <c r="B115" s="38"/>
      <c r="C115" s="207" t="s">
        <v>156</v>
      </c>
      <c r="D115" s="207" t="s">
        <v>127</v>
      </c>
      <c r="E115" s="208" t="s">
        <v>157</v>
      </c>
      <c r="F115" s="209" t="s">
        <v>158</v>
      </c>
      <c r="G115" s="210" t="s">
        <v>130</v>
      </c>
      <c r="H115" s="211">
        <v>2346.95</v>
      </c>
      <c r="I115" s="212"/>
      <c r="J115" s="213">
        <f>ROUND(I115*H115,2)</f>
        <v>0</v>
      </c>
      <c r="K115" s="209" t="s">
        <v>131</v>
      </c>
      <c r="L115" s="43"/>
      <c r="M115" s="214" t="s">
        <v>19</v>
      </c>
      <c r="N115" s="215" t="s">
        <v>44</v>
      </c>
      <c r="O115" s="83"/>
      <c r="P115" s="216">
        <f>O115*H115</f>
        <v>0</v>
      </c>
      <c r="Q115" s="216">
        <v>0</v>
      </c>
      <c r="R115" s="216">
        <f>Q115*H115</f>
        <v>0</v>
      </c>
      <c r="S115" s="216">
        <v>0.09</v>
      </c>
      <c r="T115" s="217">
        <f>S115*H115</f>
        <v>211.22549999999998</v>
      </c>
      <c r="AR115" s="218" t="s">
        <v>132</v>
      </c>
      <c r="AT115" s="218" t="s">
        <v>127</v>
      </c>
      <c r="AU115" s="218" t="s">
        <v>83</v>
      </c>
      <c r="AY115" s="17" t="s">
        <v>124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7" t="s">
        <v>81</v>
      </c>
      <c r="BK115" s="219">
        <f>ROUND(I115*H115,2)</f>
        <v>0</v>
      </c>
      <c r="BL115" s="17" t="s">
        <v>132</v>
      </c>
      <c r="BM115" s="218" t="s">
        <v>159</v>
      </c>
    </row>
    <row r="116" spans="2:51" s="12" customFormat="1" ht="12">
      <c r="B116" s="220"/>
      <c r="C116" s="221"/>
      <c r="D116" s="222" t="s">
        <v>134</v>
      </c>
      <c r="E116" s="223" t="s">
        <v>19</v>
      </c>
      <c r="F116" s="224" t="s">
        <v>160</v>
      </c>
      <c r="G116" s="221"/>
      <c r="H116" s="223" t="s">
        <v>19</v>
      </c>
      <c r="I116" s="225"/>
      <c r="J116" s="221"/>
      <c r="K116" s="221"/>
      <c r="L116" s="226"/>
      <c r="M116" s="227"/>
      <c r="N116" s="228"/>
      <c r="O116" s="228"/>
      <c r="P116" s="228"/>
      <c r="Q116" s="228"/>
      <c r="R116" s="228"/>
      <c r="S116" s="228"/>
      <c r="T116" s="229"/>
      <c r="AT116" s="230" t="s">
        <v>134</v>
      </c>
      <c r="AU116" s="230" t="s">
        <v>83</v>
      </c>
      <c r="AV116" s="12" t="s">
        <v>81</v>
      </c>
      <c r="AW116" s="12" t="s">
        <v>35</v>
      </c>
      <c r="AX116" s="12" t="s">
        <v>73</v>
      </c>
      <c r="AY116" s="230" t="s">
        <v>124</v>
      </c>
    </row>
    <row r="117" spans="2:51" s="13" customFormat="1" ht="12">
      <c r="B117" s="231"/>
      <c r="C117" s="232"/>
      <c r="D117" s="222" t="s">
        <v>134</v>
      </c>
      <c r="E117" s="233" t="s">
        <v>19</v>
      </c>
      <c r="F117" s="234" t="s">
        <v>161</v>
      </c>
      <c r="G117" s="232"/>
      <c r="H117" s="235">
        <v>2822.91</v>
      </c>
      <c r="I117" s="236"/>
      <c r="J117" s="232"/>
      <c r="K117" s="232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134</v>
      </c>
      <c r="AU117" s="241" t="s">
        <v>83</v>
      </c>
      <c r="AV117" s="13" t="s">
        <v>83</v>
      </c>
      <c r="AW117" s="13" t="s">
        <v>35</v>
      </c>
      <c r="AX117" s="13" t="s">
        <v>73</v>
      </c>
      <c r="AY117" s="241" t="s">
        <v>124</v>
      </c>
    </row>
    <row r="118" spans="2:51" s="12" customFormat="1" ht="12">
      <c r="B118" s="220"/>
      <c r="C118" s="221"/>
      <c r="D118" s="222" t="s">
        <v>134</v>
      </c>
      <c r="E118" s="223" t="s">
        <v>19</v>
      </c>
      <c r="F118" s="224" t="s">
        <v>162</v>
      </c>
      <c r="G118" s="221"/>
      <c r="H118" s="223" t="s">
        <v>19</v>
      </c>
      <c r="I118" s="225"/>
      <c r="J118" s="221"/>
      <c r="K118" s="221"/>
      <c r="L118" s="226"/>
      <c r="M118" s="227"/>
      <c r="N118" s="228"/>
      <c r="O118" s="228"/>
      <c r="P118" s="228"/>
      <c r="Q118" s="228"/>
      <c r="R118" s="228"/>
      <c r="S118" s="228"/>
      <c r="T118" s="229"/>
      <c r="AT118" s="230" t="s">
        <v>134</v>
      </c>
      <c r="AU118" s="230" t="s">
        <v>83</v>
      </c>
      <c r="AV118" s="12" t="s">
        <v>81</v>
      </c>
      <c r="AW118" s="12" t="s">
        <v>35</v>
      </c>
      <c r="AX118" s="12" t="s">
        <v>73</v>
      </c>
      <c r="AY118" s="230" t="s">
        <v>124</v>
      </c>
    </row>
    <row r="119" spans="2:51" s="13" customFormat="1" ht="12">
      <c r="B119" s="231"/>
      <c r="C119" s="232"/>
      <c r="D119" s="222" t="s">
        <v>134</v>
      </c>
      <c r="E119" s="233" t="s">
        <v>19</v>
      </c>
      <c r="F119" s="234" t="s">
        <v>163</v>
      </c>
      <c r="G119" s="232"/>
      <c r="H119" s="235">
        <v>-190.29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134</v>
      </c>
      <c r="AU119" s="241" t="s">
        <v>83</v>
      </c>
      <c r="AV119" s="13" t="s">
        <v>83</v>
      </c>
      <c r="AW119" s="13" t="s">
        <v>35</v>
      </c>
      <c r="AX119" s="13" t="s">
        <v>73</v>
      </c>
      <c r="AY119" s="241" t="s">
        <v>124</v>
      </c>
    </row>
    <row r="120" spans="2:51" s="12" customFormat="1" ht="12">
      <c r="B120" s="220"/>
      <c r="C120" s="221"/>
      <c r="D120" s="222" t="s">
        <v>134</v>
      </c>
      <c r="E120" s="223" t="s">
        <v>19</v>
      </c>
      <c r="F120" s="224" t="s">
        <v>164</v>
      </c>
      <c r="G120" s="221"/>
      <c r="H120" s="223" t="s">
        <v>19</v>
      </c>
      <c r="I120" s="225"/>
      <c r="J120" s="221"/>
      <c r="K120" s="221"/>
      <c r="L120" s="226"/>
      <c r="M120" s="227"/>
      <c r="N120" s="228"/>
      <c r="O120" s="228"/>
      <c r="P120" s="228"/>
      <c r="Q120" s="228"/>
      <c r="R120" s="228"/>
      <c r="S120" s="228"/>
      <c r="T120" s="229"/>
      <c r="AT120" s="230" t="s">
        <v>134</v>
      </c>
      <c r="AU120" s="230" t="s">
        <v>83</v>
      </c>
      <c r="AV120" s="12" t="s">
        <v>81</v>
      </c>
      <c r="AW120" s="12" t="s">
        <v>35</v>
      </c>
      <c r="AX120" s="12" t="s">
        <v>73</v>
      </c>
      <c r="AY120" s="230" t="s">
        <v>124</v>
      </c>
    </row>
    <row r="121" spans="2:51" s="13" customFormat="1" ht="12">
      <c r="B121" s="231"/>
      <c r="C121" s="232"/>
      <c r="D121" s="222" t="s">
        <v>134</v>
      </c>
      <c r="E121" s="233" t="s">
        <v>19</v>
      </c>
      <c r="F121" s="234" t="s">
        <v>165</v>
      </c>
      <c r="G121" s="232"/>
      <c r="H121" s="235">
        <v>-9</v>
      </c>
      <c r="I121" s="236"/>
      <c r="J121" s="232"/>
      <c r="K121" s="232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134</v>
      </c>
      <c r="AU121" s="241" t="s">
        <v>83</v>
      </c>
      <c r="AV121" s="13" t="s">
        <v>83</v>
      </c>
      <c r="AW121" s="13" t="s">
        <v>35</v>
      </c>
      <c r="AX121" s="13" t="s">
        <v>73</v>
      </c>
      <c r="AY121" s="241" t="s">
        <v>124</v>
      </c>
    </row>
    <row r="122" spans="2:51" s="12" customFormat="1" ht="12">
      <c r="B122" s="220"/>
      <c r="C122" s="221"/>
      <c r="D122" s="222" t="s">
        <v>134</v>
      </c>
      <c r="E122" s="223" t="s">
        <v>19</v>
      </c>
      <c r="F122" s="224" t="s">
        <v>166</v>
      </c>
      <c r="G122" s="221"/>
      <c r="H122" s="223" t="s">
        <v>19</v>
      </c>
      <c r="I122" s="225"/>
      <c r="J122" s="221"/>
      <c r="K122" s="221"/>
      <c r="L122" s="226"/>
      <c r="M122" s="227"/>
      <c r="N122" s="228"/>
      <c r="O122" s="228"/>
      <c r="P122" s="228"/>
      <c r="Q122" s="228"/>
      <c r="R122" s="228"/>
      <c r="S122" s="228"/>
      <c r="T122" s="229"/>
      <c r="AT122" s="230" t="s">
        <v>134</v>
      </c>
      <c r="AU122" s="230" t="s">
        <v>83</v>
      </c>
      <c r="AV122" s="12" t="s">
        <v>81</v>
      </c>
      <c r="AW122" s="12" t="s">
        <v>35</v>
      </c>
      <c r="AX122" s="12" t="s">
        <v>73</v>
      </c>
      <c r="AY122" s="230" t="s">
        <v>124</v>
      </c>
    </row>
    <row r="123" spans="2:51" s="13" customFormat="1" ht="12">
      <c r="B123" s="231"/>
      <c r="C123" s="232"/>
      <c r="D123" s="222" t="s">
        <v>134</v>
      </c>
      <c r="E123" s="233" t="s">
        <v>19</v>
      </c>
      <c r="F123" s="234" t="s">
        <v>165</v>
      </c>
      <c r="G123" s="232"/>
      <c r="H123" s="235">
        <v>-9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134</v>
      </c>
      <c r="AU123" s="241" t="s">
        <v>83</v>
      </c>
      <c r="AV123" s="13" t="s">
        <v>83</v>
      </c>
      <c r="AW123" s="13" t="s">
        <v>35</v>
      </c>
      <c r="AX123" s="13" t="s">
        <v>73</v>
      </c>
      <c r="AY123" s="241" t="s">
        <v>124</v>
      </c>
    </row>
    <row r="124" spans="2:51" s="12" customFormat="1" ht="12">
      <c r="B124" s="220"/>
      <c r="C124" s="221"/>
      <c r="D124" s="222" t="s">
        <v>134</v>
      </c>
      <c r="E124" s="223" t="s">
        <v>19</v>
      </c>
      <c r="F124" s="224" t="s">
        <v>167</v>
      </c>
      <c r="G124" s="221"/>
      <c r="H124" s="223" t="s">
        <v>19</v>
      </c>
      <c r="I124" s="225"/>
      <c r="J124" s="221"/>
      <c r="K124" s="221"/>
      <c r="L124" s="226"/>
      <c r="M124" s="227"/>
      <c r="N124" s="228"/>
      <c r="O124" s="228"/>
      <c r="P124" s="228"/>
      <c r="Q124" s="228"/>
      <c r="R124" s="228"/>
      <c r="S124" s="228"/>
      <c r="T124" s="229"/>
      <c r="AT124" s="230" t="s">
        <v>134</v>
      </c>
      <c r="AU124" s="230" t="s">
        <v>83</v>
      </c>
      <c r="AV124" s="12" t="s">
        <v>81</v>
      </c>
      <c r="AW124" s="12" t="s">
        <v>35</v>
      </c>
      <c r="AX124" s="12" t="s">
        <v>73</v>
      </c>
      <c r="AY124" s="230" t="s">
        <v>124</v>
      </c>
    </row>
    <row r="125" spans="2:51" s="13" customFormat="1" ht="12">
      <c r="B125" s="231"/>
      <c r="C125" s="232"/>
      <c r="D125" s="222" t="s">
        <v>134</v>
      </c>
      <c r="E125" s="233" t="s">
        <v>19</v>
      </c>
      <c r="F125" s="234" t="s">
        <v>168</v>
      </c>
      <c r="G125" s="232"/>
      <c r="H125" s="235">
        <v>-155.04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134</v>
      </c>
      <c r="AU125" s="241" t="s">
        <v>83</v>
      </c>
      <c r="AV125" s="13" t="s">
        <v>83</v>
      </c>
      <c r="AW125" s="13" t="s">
        <v>35</v>
      </c>
      <c r="AX125" s="13" t="s">
        <v>73</v>
      </c>
      <c r="AY125" s="241" t="s">
        <v>124</v>
      </c>
    </row>
    <row r="126" spans="2:51" s="12" customFormat="1" ht="12">
      <c r="B126" s="220"/>
      <c r="C126" s="221"/>
      <c r="D126" s="222" t="s">
        <v>134</v>
      </c>
      <c r="E126" s="223" t="s">
        <v>19</v>
      </c>
      <c r="F126" s="224" t="s">
        <v>169</v>
      </c>
      <c r="G126" s="221"/>
      <c r="H126" s="223" t="s">
        <v>19</v>
      </c>
      <c r="I126" s="225"/>
      <c r="J126" s="221"/>
      <c r="K126" s="221"/>
      <c r="L126" s="226"/>
      <c r="M126" s="227"/>
      <c r="N126" s="228"/>
      <c r="O126" s="228"/>
      <c r="P126" s="228"/>
      <c r="Q126" s="228"/>
      <c r="R126" s="228"/>
      <c r="S126" s="228"/>
      <c r="T126" s="229"/>
      <c r="AT126" s="230" t="s">
        <v>134</v>
      </c>
      <c r="AU126" s="230" t="s">
        <v>83</v>
      </c>
      <c r="AV126" s="12" t="s">
        <v>81</v>
      </c>
      <c r="AW126" s="12" t="s">
        <v>35</v>
      </c>
      <c r="AX126" s="12" t="s">
        <v>73</v>
      </c>
      <c r="AY126" s="230" t="s">
        <v>124</v>
      </c>
    </row>
    <row r="127" spans="2:51" s="13" customFormat="1" ht="12">
      <c r="B127" s="231"/>
      <c r="C127" s="232"/>
      <c r="D127" s="222" t="s">
        <v>134</v>
      </c>
      <c r="E127" s="233" t="s">
        <v>19</v>
      </c>
      <c r="F127" s="234" t="s">
        <v>170</v>
      </c>
      <c r="G127" s="232"/>
      <c r="H127" s="235">
        <v>-8.64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AT127" s="241" t="s">
        <v>134</v>
      </c>
      <c r="AU127" s="241" t="s">
        <v>83</v>
      </c>
      <c r="AV127" s="13" t="s">
        <v>83</v>
      </c>
      <c r="AW127" s="13" t="s">
        <v>35</v>
      </c>
      <c r="AX127" s="13" t="s">
        <v>73</v>
      </c>
      <c r="AY127" s="241" t="s">
        <v>124</v>
      </c>
    </row>
    <row r="128" spans="2:51" s="13" customFormat="1" ht="12">
      <c r="B128" s="231"/>
      <c r="C128" s="232"/>
      <c r="D128" s="222" t="s">
        <v>134</v>
      </c>
      <c r="E128" s="233" t="s">
        <v>19</v>
      </c>
      <c r="F128" s="234" t="s">
        <v>171</v>
      </c>
      <c r="G128" s="232"/>
      <c r="H128" s="235">
        <v>-41.23</v>
      </c>
      <c r="I128" s="236"/>
      <c r="J128" s="232"/>
      <c r="K128" s="232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134</v>
      </c>
      <c r="AU128" s="241" t="s">
        <v>83</v>
      </c>
      <c r="AV128" s="13" t="s">
        <v>83</v>
      </c>
      <c r="AW128" s="13" t="s">
        <v>35</v>
      </c>
      <c r="AX128" s="13" t="s">
        <v>73</v>
      </c>
      <c r="AY128" s="241" t="s">
        <v>124</v>
      </c>
    </row>
    <row r="129" spans="2:51" s="13" customFormat="1" ht="12">
      <c r="B129" s="231"/>
      <c r="C129" s="232"/>
      <c r="D129" s="222" t="s">
        <v>134</v>
      </c>
      <c r="E129" s="233" t="s">
        <v>19</v>
      </c>
      <c r="F129" s="234" t="s">
        <v>172</v>
      </c>
      <c r="G129" s="232"/>
      <c r="H129" s="235">
        <v>-57.12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134</v>
      </c>
      <c r="AU129" s="241" t="s">
        <v>83</v>
      </c>
      <c r="AV129" s="13" t="s">
        <v>83</v>
      </c>
      <c r="AW129" s="13" t="s">
        <v>35</v>
      </c>
      <c r="AX129" s="13" t="s">
        <v>73</v>
      </c>
      <c r="AY129" s="241" t="s">
        <v>124</v>
      </c>
    </row>
    <row r="130" spans="2:51" s="13" customFormat="1" ht="12">
      <c r="B130" s="231"/>
      <c r="C130" s="232"/>
      <c r="D130" s="222" t="s">
        <v>134</v>
      </c>
      <c r="E130" s="233" t="s">
        <v>19</v>
      </c>
      <c r="F130" s="234" t="s">
        <v>173</v>
      </c>
      <c r="G130" s="232"/>
      <c r="H130" s="235">
        <v>-2.28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134</v>
      </c>
      <c r="AU130" s="241" t="s">
        <v>83</v>
      </c>
      <c r="AV130" s="13" t="s">
        <v>83</v>
      </c>
      <c r="AW130" s="13" t="s">
        <v>35</v>
      </c>
      <c r="AX130" s="13" t="s">
        <v>73</v>
      </c>
      <c r="AY130" s="241" t="s">
        <v>124</v>
      </c>
    </row>
    <row r="131" spans="2:51" s="13" customFormat="1" ht="12">
      <c r="B131" s="231"/>
      <c r="C131" s="232"/>
      <c r="D131" s="222" t="s">
        <v>134</v>
      </c>
      <c r="E131" s="233" t="s">
        <v>19</v>
      </c>
      <c r="F131" s="234" t="s">
        <v>174</v>
      </c>
      <c r="G131" s="232"/>
      <c r="H131" s="235">
        <v>-3.36</v>
      </c>
      <c r="I131" s="236"/>
      <c r="J131" s="232"/>
      <c r="K131" s="232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134</v>
      </c>
      <c r="AU131" s="241" t="s">
        <v>83</v>
      </c>
      <c r="AV131" s="13" t="s">
        <v>83</v>
      </c>
      <c r="AW131" s="13" t="s">
        <v>35</v>
      </c>
      <c r="AX131" s="13" t="s">
        <v>73</v>
      </c>
      <c r="AY131" s="241" t="s">
        <v>124</v>
      </c>
    </row>
    <row r="132" spans="2:51" s="14" customFormat="1" ht="12">
      <c r="B132" s="242"/>
      <c r="C132" s="243"/>
      <c r="D132" s="222" t="s">
        <v>134</v>
      </c>
      <c r="E132" s="244" t="s">
        <v>19</v>
      </c>
      <c r="F132" s="245" t="s">
        <v>175</v>
      </c>
      <c r="G132" s="243"/>
      <c r="H132" s="246">
        <v>2346.95</v>
      </c>
      <c r="I132" s="247"/>
      <c r="J132" s="243"/>
      <c r="K132" s="243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134</v>
      </c>
      <c r="AU132" s="252" t="s">
        <v>83</v>
      </c>
      <c r="AV132" s="14" t="s">
        <v>132</v>
      </c>
      <c r="AW132" s="14" t="s">
        <v>35</v>
      </c>
      <c r="AX132" s="14" t="s">
        <v>81</v>
      </c>
      <c r="AY132" s="252" t="s">
        <v>124</v>
      </c>
    </row>
    <row r="133" spans="2:63" s="11" customFormat="1" ht="22.8" customHeight="1">
      <c r="B133" s="191"/>
      <c r="C133" s="192"/>
      <c r="D133" s="193" t="s">
        <v>72</v>
      </c>
      <c r="E133" s="205" t="s">
        <v>176</v>
      </c>
      <c r="F133" s="205" t="s">
        <v>177</v>
      </c>
      <c r="G133" s="192"/>
      <c r="H133" s="192"/>
      <c r="I133" s="195"/>
      <c r="J133" s="206">
        <f>BK133</f>
        <v>0</v>
      </c>
      <c r="K133" s="192"/>
      <c r="L133" s="197"/>
      <c r="M133" s="198"/>
      <c r="N133" s="199"/>
      <c r="O133" s="199"/>
      <c r="P133" s="200">
        <f>SUM(P134:P139)</f>
        <v>0</v>
      </c>
      <c r="Q133" s="199"/>
      <c r="R133" s="200">
        <f>SUM(R134:R139)</f>
        <v>0</v>
      </c>
      <c r="S133" s="199"/>
      <c r="T133" s="201">
        <f>SUM(T134:T139)</f>
        <v>0</v>
      </c>
      <c r="AR133" s="202" t="s">
        <v>81</v>
      </c>
      <c r="AT133" s="203" t="s">
        <v>72</v>
      </c>
      <c r="AU133" s="203" t="s">
        <v>81</v>
      </c>
      <c r="AY133" s="202" t="s">
        <v>124</v>
      </c>
      <c r="BK133" s="204">
        <f>SUM(BK134:BK139)</f>
        <v>0</v>
      </c>
    </row>
    <row r="134" spans="2:65" s="1" customFormat="1" ht="24" customHeight="1">
      <c r="B134" s="38"/>
      <c r="C134" s="207" t="s">
        <v>178</v>
      </c>
      <c r="D134" s="207" t="s">
        <v>127</v>
      </c>
      <c r="E134" s="208" t="s">
        <v>179</v>
      </c>
      <c r="F134" s="209" t="s">
        <v>180</v>
      </c>
      <c r="G134" s="210" t="s">
        <v>181</v>
      </c>
      <c r="H134" s="211">
        <v>347.436</v>
      </c>
      <c r="I134" s="212"/>
      <c r="J134" s="213">
        <f>ROUND(I134*H134,2)</f>
        <v>0</v>
      </c>
      <c r="K134" s="209" t="s">
        <v>131</v>
      </c>
      <c r="L134" s="43"/>
      <c r="M134" s="214" t="s">
        <v>19</v>
      </c>
      <c r="N134" s="215" t="s">
        <v>44</v>
      </c>
      <c r="O134" s="83"/>
      <c r="P134" s="216">
        <f>O134*H134</f>
        <v>0</v>
      </c>
      <c r="Q134" s="216">
        <v>0</v>
      </c>
      <c r="R134" s="216">
        <f>Q134*H134</f>
        <v>0</v>
      </c>
      <c r="S134" s="216">
        <v>0</v>
      </c>
      <c r="T134" s="217">
        <f>S134*H134</f>
        <v>0</v>
      </c>
      <c r="AR134" s="218" t="s">
        <v>132</v>
      </c>
      <c r="AT134" s="218" t="s">
        <v>127</v>
      </c>
      <c r="AU134" s="218" t="s">
        <v>83</v>
      </c>
      <c r="AY134" s="17" t="s">
        <v>124</v>
      </c>
      <c r="BE134" s="219">
        <f>IF(N134="základní",J134,0)</f>
        <v>0</v>
      </c>
      <c r="BF134" s="219">
        <f>IF(N134="snížená",J134,0)</f>
        <v>0</v>
      </c>
      <c r="BG134" s="219">
        <f>IF(N134="zákl. přenesená",J134,0)</f>
        <v>0</v>
      </c>
      <c r="BH134" s="219">
        <f>IF(N134="sníž. přenesená",J134,0)</f>
        <v>0</v>
      </c>
      <c r="BI134" s="219">
        <f>IF(N134="nulová",J134,0)</f>
        <v>0</v>
      </c>
      <c r="BJ134" s="17" t="s">
        <v>81</v>
      </c>
      <c r="BK134" s="219">
        <f>ROUND(I134*H134,2)</f>
        <v>0</v>
      </c>
      <c r="BL134" s="17" t="s">
        <v>132</v>
      </c>
      <c r="BM134" s="218" t="s">
        <v>182</v>
      </c>
    </row>
    <row r="135" spans="2:65" s="1" customFormat="1" ht="16.5" customHeight="1">
      <c r="B135" s="38"/>
      <c r="C135" s="207" t="s">
        <v>183</v>
      </c>
      <c r="D135" s="207" t="s">
        <v>127</v>
      </c>
      <c r="E135" s="208" t="s">
        <v>184</v>
      </c>
      <c r="F135" s="209" t="s">
        <v>185</v>
      </c>
      <c r="G135" s="210" t="s">
        <v>181</v>
      </c>
      <c r="H135" s="211">
        <v>347.436</v>
      </c>
      <c r="I135" s="212"/>
      <c r="J135" s="213">
        <f>ROUND(I135*H135,2)</f>
        <v>0</v>
      </c>
      <c r="K135" s="209" t="s">
        <v>131</v>
      </c>
      <c r="L135" s="43"/>
      <c r="M135" s="214" t="s">
        <v>19</v>
      </c>
      <c r="N135" s="215" t="s">
        <v>44</v>
      </c>
      <c r="O135" s="83"/>
      <c r="P135" s="216">
        <f>O135*H135</f>
        <v>0</v>
      </c>
      <c r="Q135" s="216">
        <v>0</v>
      </c>
      <c r="R135" s="216">
        <f>Q135*H135</f>
        <v>0</v>
      </c>
      <c r="S135" s="216">
        <v>0</v>
      </c>
      <c r="T135" s="217">
        <f>S135*H135</f>
        <v>0</v>
      </c>
      <c r="AR135" s="218" t="s">
        <v>132</v>
      </c>
      <c r="AT135" s="218" t="s">
        <v>127</v>
      </c>
      <c r="AU135" s="218" t="s">
        <v>83</v>
      </c>
      <c r="AY135" s="17" t="s">
        <v>124</v>
      </c>
      <c r="BE135" s="219">
        <f>IF(N135="základní",J135,0)</f>
        <v>0</v>
      </c>
      <c r="BF135" s="219">
        <f>IF(N135="snížená",J135,0)</f>
        <v>0</v>
      </c>
      <c r="BG135" s="219">
        <f>IF(N135="zákl. přenesená",J135,0)</f>
        <v>0</v>
      </c>
      <c r="BH135" s="219">
        <f>IF(N135="sníž. přenesená",J135,0)</f>
        <v>0</v>
      </c>
      <c r="BI135" s="219">
        <f>IF(N135="nulová",J135,0)</f>
        <v>0</v>
      </c>
      <c r="BJ135" s="17" t="s">
        <v>81</v>
      </c>
      <c r="BK135" s="219">
        <f>ROUND(I135*H135,2)</f>
        <v>0</v>
      </c>
      <c r="BL135" s="17" t="s">
        <v>132</v>
      </c>
      <c r="BM135" s="218" t="s">
        <v>186</v>
      </c>
    </row>
    <row r="136" spans="2:65" s="1" customFormat="1" ht="24" customHeight="1">
      <c r="B136" s="38"/>
      <c r="C136" s="207" t="s">
        <v>187</v>
      </c>
      <c r="D136" s="207" t="s">
        <v>127</v>
      </c>
      <c r="E136" s="208" t="s">
        <v>188</v>
      </c>
      <c r="F136" s="209" t="s">
        <v>189</v>
      </c>
      <c r="G136" s="210" t="s">
        <v>181</v>
      </c>
      <c r="H136" s="211">
        <v>4864.104</v>
      </c>
      <c r="I136" s="212"/>
      <c r="J136" s="213">
        <f>ROUND(I136*H136,2)</f>
        <v>0</v>
      </c>
      <c r="K136" s="209" t="s">
        <v>131</v>
      </c>
      <c r="L136" s="43"/>
      <c r="M136" s="214" t="s">
        <v>19</v>
      </c>
      <c r="N136" s="215" t="s">
        <v>44</v>
      </c>
      <c r="O136" s="83"/>
      <c r="P136" s="216">
        <f>O136*H136</f>
        <v>0</v>
      </c>
      <c r="Q136" s="216">
        <v>0</v>
      </c>
      <c r="R136" s="216">
        <f>Q136*H136</f>
        <v>0</v>
      </c>
      <c r="S136" s="216">
        <v>0</v>
      </c>
      <c r="T136" s="217">
        <f>S136*H136</f>
        <v>0</v>
      </c>
      <c r="AR136" s="218" t="s">
        <v>132</v>
      </c>
      <c r="AT136" s="218" t="s">
        <v>127</v>
      </c>
      <c r="AU136" s="218" t="s">
        <v>83</v>
      </c>
      <c r="AY136" s="17" t="s">
        <v>124</v>
      </c>
      <c r="BE136" s="219">
        <f>IF(N136="základní",J136,0)</f>
        <v>0</v>
      </c>
      <c r="BF136" s="219">
        <f>IF(N136="snížená",J136,0)</f>
        <v>0</v>
      </c>
      <c r="BG136" s="219">
        <f>IF(N136="zákl. přenesená",J136,0)</f>
        <v>0</v>
      </c>
      <c r="BH136" s="219">
        <f>IF(N136="sníž. přenesená",J136,0)</f>
        <v>0</v>
      </c>
      <c r="BI136" s="219">
        <f>IF(N136="nulová",J136,0)</f>
        <v>0</v>
      </c>
      <c r="BJ136" s="17" t="s">
        <v>81</v>
      </c>
      <c r="BK136" s="219">
        <f>ROUND(I136*H136,2)</f>
        <v>0</v>
      </c>
      <c r="BL136" s="17" t="s">
        <v>132</v>
      </c>
      <c r="BM136" s="218" t="s">
        <v>190</v>
      </c>
    </row>
    <row r="137" spans="2:47" s="1" customFormat="1" ht="12">
      <c r="B137" s="38"/>
      <c r="C137" s="39"/>
      <c r="D137" s="222" t="s">
        <v>191</v>
      </c>
      <c r="E137" s="39"/>
      <c r="F137" s="253" t="s">
        <v>192</v>
      </c>
      <c r="G137" s="39"/>
      <c r="H137" s="39"/>
      <c r="I137" s="131"/>
      <c r="J137" s="39"/>
      <c r="K137" s="39"/>
      <c r="L137" s="43"/>
      <c r="M137" s="254"/>
      <c r="N137" s="83"/>
      <c r="O137" s="83"/>
      <c r="P137" s="83"/>
      <c r="Q137" s="83"/>
      <c r="R137" s="83"/>
      <c r="S137" s="83"/>
      <c r="T137" s="84"/>
      <c r="AT137" s="17" t="s">
        <v>191</v>
      </c>
      <c r="AU137" s="17" t="s">
        <v>83</v>
      </c>
    </row>
    <row r="138" spans="2:51" s="13" customFormat="1" ht="12">
      <c r="B138" s="231"/>
      <c r="C138" s="232"/>
      <c r="D138" s="222" t="s">
        <v>134</v>
      </c>
      <c r="E138" s="232"/>
      <c r="F138" s="234" t="s">
        <v>193</v>
      </c>
      <c r="G138" s="232"/>
      <c r="H138" s="235">
        <v>4864.104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134</v>
      </c>
      <c r="AU138" s="241" t="s">
        <v>83</v>
      </c>
      <c r="AV138" s="13" t="s">
        <v>83</v>
      </c>
      <c r="AW138" s="13" t="s">
        <v>4</v>
      </c>
      <c r="AX138" s="13" t="s">
        <v>81</v>
      </c>
      <c r="AY138" s="241" t="s">
        <v>124</v>
      </c>
    </row>
    <row r="139" spans="2:65" s="1" customFormat="1" ht="24" customHeight="1">
      <c r="B139" s="38"/>
      <c r="C139" s="207" t="s">
        <v>145</v>
      </c>
      <c r="D139" s="207" t="s">
        <v>127</v>
      </c>
      <c r="E139" s="208" t="s">
        <v>194</v>
      </c>
      <c r="F139" s="209" t="s">
        <v>195</v>
      </c>
      <c r="G139" s="210" t="s">
        <v>181</v>
      </c>
      <c r="H139" s="211">
        <v>347.436</v>
      </c>
      <c r="I139" s="212"/>
      <c r="J139" s="213">
        <f>ROUND(I139*H139,2)</f>
        <v>0</v>
      </c>
      <c r="K139" s="209" t="s">
        <v>131</v>
      </c>
      <c r="L139" s="43"/>
      <c r="M139" s="214" t="s">
        <v>19</v>
      </c>
      <c r="N139" s="215" t="s">
        <v>44</v>
      </c>
      <c r="O139" s="83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18" t="s">
        <v>132</v>
      </c>
      <c r="AT139" s="218" t="s">
        <v>127</v>
      </c>
      <c r="AU139" s="218" t="s">
        <v>83</v>
      </c>
      <c r="AY139" s="17" t="s">
        <v>124</v>
      </c>
      <c r="BE139" s="219">
        <f>IF(N139="základní",J139,0)</f>
        <v>0</v>
      </c>
      <c r="BF139" s="219">
        <f>IF(N139="snížená",J139,0)</f>
        <v>0</v>
      </c>
      <c r="BG139" s="219">
        <f>IF(N139="zákl. přenesená",J139,0)</f>
        <v>0</v>
      </c>
      <c r="BH139" s="219">
        <f>IF(N139="sníž. přenesená",J139,0)</f>
        <v>0</v>
      </c>
      <c r="BI139" s="219">
        <f>IF(N139="nulová",J139,0)</f>
        <v>0</v>
      </c>
      <c r="BJ139" s="17" t="s">
        <v>81</v>
      </c>
      <c r="BK139" s="219">
        <f>ROUND(I139*H139,2)</f>
        <v>0</v>
      </c>
      <c r="BL139" s="17" t="s">
        <v>132</v>
      </c>
      <c r="BM139" s="218" t="s">
        <v>196</v>
      </c>
    </row>
    <row r="140" spans="2:63" s="11" customFormat="1" ht="22.8" customHeight="1">
      <c r="B140" s="191"/>
      <c r="C140" s="192"/>
      <c r="D140" s="193" t="s">
        <v>72</v>
      </c>
      <c r="E140" s="205" t="s">
        <v>197</v>
      </c>
      <c r="F140" s="205" t="s">
        <v>198</v>
      </c>
      <c r="G140" s="192"/>
      <c r="H140" s="192"/>
      <c r="I140" s="195"/>
      <c r="J140" s="206">
        <f>BK140</f>
        <v>0</v>
      </c>
      <c r="K140" s="192"/>
      <c r="L140" s="197"/>
      <c r="M140" s="198"/>
      <c r="N140" s="199"/>
      <c r="O140" s="199"/>
      <c r="P140" s="200">
        <f>P141</f>
        <v>0</v>
      </c>
      <c r="Q140" s="199"/>
      <c r="R140" s="200">
        <f>R141</f>
        <v>0</v>
      </c>
      <c r="S140" s="199"/>
      <c r="T140" s="201">
        <f>T141</f>
        <v>0</v>
      </c>
      <c r="AR140" s="202" t="s">
        <v>81</v>
      </c>
      <c r="AT140" s="203" t="s">
        <v>72</v>
      </c>
      <c r="AU140" s="203" t="s">
        <v>81</v>
      </c>
      <c r="AY140" s="202" t="s">
        <v>124</v>
      </c>
      <c r="BK140" s="204">
        <f>BK141</f>
        <v>0</v>
      </c>
    </row>
    <row r="141" spans="2:65" s="1" customFormat="1" ht="24" customHeight="1">
      <c r="B141" s="38"/>
      <c r="C141" s="207" t="s">
        <v>199</v>
      </c>
      <c r="D141" s="207" t="s">
        <v>127</v>
      </c>
      <c r="E141" s="208" t="s">
        <v>200</v>
      </c>
      <c r="F141" s="209" t="s">
        <v>201</v>
      </c>
      <c r="G141" s="210" t="s">
        <v>181</v>
      </c>
      <c r="H141" s="211">
        <v>11.36</v>
      </c>
      <c r="I141" s="212"/>
      <c r="J141" s="213">
        <f>ROUND(I141*H141,2)</f>
        <v>0</v>
      </c>
      <c r="K141" s="209" t="s">
        <v>131</v>
      </c>
      <c r="L141" s="43"/>
      <c r="M141" s="214" t="s">
        <v>19</v>
      </c>
      <c r="N141" s="215" t="s">
        <v>44</v>
      </c>
      <c r="O141" s="83"/>
      <c r="P141" s="216">
        <f>O141*H141</f>
        <v>0</v>
      </c>
      <c r="Q141" s="216">
        <v>0</v>
      </c>
      <c r="R141" s="216">
        <f>Q141*H141</f>
        <v>0</v>
      </c>
      <c r="S141" s="216">
        <v>0</v>
      </c>
      <c r="T141" s="217">
        <f>S141*H141</f>
        <v>0</v>
      </c>
      <c r="AR141" s="218" t="s">
        <v>132</v>
      </c>
      <c r="AT141" s="218" t="s">
        <v>127</v>
      </c>
      <c r="AU141" s="218" t="s">
        <v>83</v>
      </c>
      <c r="AY141" s="17" t="s">
        <v>124</v>
      </c>
      <c r="BE141" s="219">
        <f>IF(N141="základní",J141,0)</f>
        <v>0</v>
      </c>
      <c r="BF141" s="219">
        <f>IF(N141="snížená",J141,0)</f>
        <v>0</v>
      </c>
      <c r="BG141" s="219">
        <f>IF(N141="zákl. přenesená",J141,0)</f>
        <v>0</v>
      </c>
      <c r="BH141" s="219">
        <f>IF(N141="sníž. přenesená",J141,0)</f>
        <v>0</v>
      </c>
      <c r="BI141" s="219">
        <f>IF(N141="nulová",J141,0)</f>
        <v>0</v>
      </c>
      <c r="BJ141" s="17" t="s">
        <v>81</v>
      </c>
      <c r="BK141" s="219">
        <f>ROUND(I141*H141,2)</f>
        <v>0</v>
      </c>
      <c r="BL141" s="17" t="s">
        <v>132</v>
      </c>
      <c r="BM141" s="218" t="s">
        <v>202</v>
      </c>
    </row>
    <row r="142" spans="2:63" s="11" customFormat="1" ht="25.9" customHeight="1">
      <c r="B142" s="191"/>
      <c r="C142" s="192"/>
      <c r="D142" s="193" t="s">
        <v>72</v>
      </c>
      <c r="E142" s="194" t="s">
        <v>203</v>
      </c>
      <c r="F142" s="194" t="s">
        <v>204</v>
      </c>
      <c r="G142" s="192"/>
      <c r="H142" s="192"/>
      <c r="I142" s="195"/>
      <c r="J142" s="196">
        <f>BK142</f>
        <v>0</v>
      </c>
      <c r="K142" s="192"/>
      <c r="L142" s="197"/>
      <c r="M142" s="198"/>
      <c r="N142" s="199"/>
      <c r="O142" s="199"/>
      <c r="P142" s="200">
        <f>P143+P353+P452+P470+P487+P502+P521</f>
        <v>0</v>
      </c>
      <c r="Q142" s="199"/>
      <c r="R142" s="200">
        <f>R143+R353+R452+R470+R487+R502+R521</f>
        <v>26.60026507</v>
      </c>
      <c r="S142" s="199"/>
      <c r="T142" s="201">
        <f>T143+T353+T452+T470+T487+T502+T521</f>
        <v>113.93573499999998</v>
      </c>
      <c r="AR142" s="202" t="s">
        <v>83</v>
      </c>
      <c r="AT142" s="203" t="s">
        <v>72</v>
      </c>
      <c r="AU142" s="203" t="s">
        <v>73</v>
      </c>
      <c r="AY142" s="202" t="s">
        <v>124</v>
      </c>
      <c r="BK142" s="204">
        <f>BK143+BK353+BK452+BK470+BK487+BK502+BK521</f>
        <v>0</v>
      </c>
    </row>
    <row r="143" spans="2:63" s="11" customFormat="1" ht="22.8" customHeight="1">
      <c r="B143" s="191"/>
      <c r="C143" s="192"/>
      <c r="D143" s="193" t="s">
        <v>72</v>
      </c>
      <c r="E143" s="205" t="s">
        <v>205</v>
      </c>
      <c r="F143" s="205" t="s">
        <v>206</v>
      </c>
      <c r="G143" s="192"/>
      <c r="H143" s="192"/>
      <c r="I143" s="195"/>
      <c r="J143" s="206">
        <f>BK143</f>
        <v>0</v>
      </c>
      <c r="K143" s="192"/>
      <c r="L143" s="197"/>
      <c r="M143" s="198"/>
      <c r="N143" s="199"/>
      <c r="O143" s="199"/>
      <c r="P143" s="200">
        <f>SUM(P144:P352)</f>
        <v>0</v>
      </c>
      <c r="Q143" s="199"/>
      <c r="R143" s="200">
        <f>SUM(R144:R352)</f>
        <v>13.951036639999998</v>
      </c>
      <c r="S143" s="199"/>
      <c r="T143" s="201">
        <f>SUM(T144:T352)</f>
        <v>107.95969999999998</v>
      </c>
      <c r="AR143" s="202" t="s">
        <v>83</v>
      </c>
      <c r="AT143" s="203" t="s">
        <v>72</v>
      </c>
      <c r="AU143" s="203" t="s">
        <v>81</v>
      </c>
      <c r="AY143" s="202" t="s">
        <v>124</v>
      </c>
      <c r="BK143" s="204">
        <f>SUM(BK144:BK352)</f>
        <v>0</v>
      </c>
    </row>
    <row r="144" spans="2:65" s="1" customFormat="1" ht="16.5" customHeight="1">
      <c r="B144" s="38"/>
      <c r="C144" s="207" t="s">
        <v>207</v>
      </c>
      <c r="D144" s="207" t="s">
        <v>127</v>
      </c>
      <c r="E144" s="208" t="s">
        <v>208</v>
      </c>
      <c r="F144" s="209" t="s">
        <v>209</v>
      </c>
      <c r="G144" s="210" t="s">
        <v>130</v>
      </c>
      <c r="H144" s="211">
        <v>2346.95</v>
      </c>
      <c r="I144" s="212"/>
      <c r="J144" s="213">
        <f>ROUND(I144*H144,2)</f>
        <v>0</v>
      </c>
      <c r="K144" s="209" t="s">
        <v>131</v>
      </c>
      <c r="L144" s="43"/>
      <c r="M144" s="214" t="s">
        <v>19</v>
      </c>
      <c r="N144" s="215" t="s">
        <v>44</v>
      </c>
      <c r="O144" s="83"/>
      <c r="P144" s="216">
        <f>O144*H144</f>
        <v>0</v>
      </c>
      <c r="Q144" s="216">
        <v>0</v>
      </c>
      <c r="R144" s="216">
        <f>Q144*H144</f>
        <v>0</v>
      </c>
      <c r="S144" s="216">
        <v>0.006</v>
      </c>
      <c r="T144" s="217">
        <f>S144*H144</f>
        <v>14.0817</v>
      </c>
      <c r="AR144" s="218" t="s">
        <v>210</v>
      </c>
      <c r="AT144" s="218" t="s">
        <v>127</v>
      </c>
      <c r="AU144" s="218" t="s">
        <v>83</v>
      </c>
      <c r="AY144" s="17" t="s">
        <v>124</v>
      </c>
      <c r="BE144" s="219">
        <f>IF(N144="základní",J144,0)</f>
        <v>0</v>
      </c>
      <c r="BF144" s="219">
        <f>IF(N144="snížená",J144,0)</f>
        <v>0</v>
      </c>
      <c r="BG144" s="219">
        <f>IF(N144="zákl. přenesená",J144,0)</f>
        <v>0</v>
      </c>
      <c r="BH144" s="219">
        <f>IF(N144="sníž. přenesená",J144,0)</f>
        <v>0</v>
      </c>
      <c r="BI144" s="219">
        <f>IF(N144="nulová",J144,0)</f>
        <v>0</v>
      </c>
      <c r="BJ144" s="17" t="s">
        <v>81</v>
      </c>
      <c r="BK144" s="219">
        <f>ROUND(I144*H144,2)</f>
        <v>0</v>
      </c>
      <c r="BL144" s="17" t="s">
        <v>210</v>
      </c>
      <c r="BM144" s="218" t="s">
        <v>211</v>
      </c>
    </row>
    <row r="145" spans="2:51" s="12" customFormat="1" ht="12">
      <c r="B145" s="220"/>
      <c r="C145" s="221"/>
      <c r="D145" s="222" t="s">
        <v>134</v>
      </c>
      <c r="E145" s="223" t="s">
        <v>19</v>
      </c>
      <c r="F145" s="224" t="s">
        <v>212</v>
      </c>
      <c r="G145" s="221"/>
      <c r="H145" s="223" t="s">
        <v>19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134</v>
      </c>
      <c r="AU145" s="230" t="s">
        <v>83</v>
      </c>
      <c r="AV145" s="12" t="s">
        <v>81</v>
      </c>
      <c r="AW145" s="12" t="s">
        <v>35</v>
      </c>
      <c r="AX145" s="12" t="s">
        <v>73</v>
      </c>
      <c r="AY145" s="230" t="s">
        <v>124</v>
      </c>
    </row>
    <row r="146" spans="2:51" s="13" customFormat="1" ht="12">
      <c r="B146" s="231"/>
      <c r="C146" s="232"/>
      <c r="D146" s="222" t="s">
        <v>134</v>
      </c>
      <c r="E146" s="233" t="s">
        <v>19</v>
      </c>
      <c r="F146" s="234" t="s">
        <v>161</v>
      </c>
      <c r="G146" s="232"/>
      <c r="H146" s="235">
        <v>2822.91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40"/>
      <c r="AT146" s="241" t="s">
        <v>134</v>
      </c>
      <c r="AU146" s="241" t="s">
        <v>83</v>
      </c>
      <c r="AV146" s="13" t="s">
        <v>83</v>
      </c>
      <c r="AW146" s="13" t="s">
        <v>35</v>
      </c>
      <c r="AX146" s="13" t="s">
        <v>73</v>
      </c>
      <c r="AY146" s="241" t="s">
        <v>124</v>
      </c>
    </row>
    <row r="147" spans="2:51" s="12" customFormat="1" ht="12">
      <c r="B147" s="220"/>
      <c r="C147" s="221"/>
      <c r="D147" s="222" t="s">
        <v>134</v>
      </c>
      <c r="E147" s="223" t="s">
        <v>19</v>
      </c>
      <c r="F147" s="224" t="s">
        <v>162</v>
      </c>
      <c r="G147" s="221"/>
      <c r="H147" s="223" t="s">
        <v>19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134</v>
      </c>
      <c r="AU147" s="230" t="s">
        <v>83</v>
      </c>
      <c r="AV147" s="12" t="s">
        <v>81</v>
      </c>
      <c r="AW147" s="12" t="s">
        <v>35</v>
      </c>
      <c r="AX147" s="12" t="s">
        <v>73</v>
      </c>
      <c r="AY147" s="230" t="s">
        <v>124</v>
      </c>
    </row>
    <row r="148" spans="2:51" s="13" customFormat="1" ht="12">
      <c r="B148" s="231"/>
      <c r="C148" s="232"/>
      <c r="D148" s="222" t="s">
        <v>134</v>
      </c>
      <c r="E148" s="233" t="s">
        <v>19</v>
      </c>
      <c r="F148" s="234" t="s">
        <v>163</v>
      </c>
      <c r="G148" s="232"/>
      <c r="H148" s="235">
        <v>-190.29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134</v>
      </c>
      <c r="AU148" s="241" t="s">
        <v>83</v>
      </c>
      <c r="AV148" s="13" t="s">
        <v>83</v>
      </c>
      <c r="AW148" s="13" t="s">
        <v>35</v>
      </c>
      <c r="AX148" s="13" t="s">
        <v>73</v>
      </c>
      <c r="AY148" s="241" t="s">
        <v>124</v>
      </c>
    </row>
    <row r="149" spans="2:51" s="12" customFormat="1" ht="12">
      <c r="B149" s="220"/>
      <c r="C149" s="221"/>
      <c r="D149" s="222" t="s">
        <v>134</v>
      </c>
      <c r="E149" s="223" t="s">
        <v>19</v>
      </c>
      <c r="F149" s="224" t="s">
        <v>164</v>
      </c>
      <c r="G149" s="221"/>
      <c r="H149" s="223" t="s">
        <v>19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9"/>
      <c r="AT149" s="230" t="s">
        <v>134</v>
      </c>
      <c r="AU149" s="230" t="s">
        <v>83</v>
      </c>
      <c r="AV149" s="12" t="s">
        <v>81</v>
      </c>
      <c r="AW149" s="12" t="s">
        <v>35</v>
      </c>
      <c r="AX149" s="12" t="s">
        <v>73</v>
      </c>
      <c r="AY149" s="230" t="s">
        <v>124</v>
      </c>
    </row>
    <row r="150" spans="2:51" s="13" customFormat="1" ht="12">
      <c r="B150" s="231"/>
      <c r="C150" s="232"/>
      <c r="D150" s="222" t="s">
        <v>134</v>
      </c>
      <c r="E150" s="233" t="s">
        <v>19</v>
      </c>
      <c r="F150" s="234" t="s">
        <v>165</v>
      </c>
      <c r="G150" s="232"/>
      <c r="H150" s="235">
        <v>-9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134</v>
      </c>
      <c r="AU150" s="241" t="s">
        <v>83</v>
      </c>
      <c r="AV150" s="13" t="s">
        <v>83</v>
      </c>
      <c r="AW150" s="13" t="s">
        <v>35</v>
      </c>
      <c r="AX150" s="13" t="s">
        <v>73</v>
      </c>
      <c r="AY150" s="241" t="s">
        <v>124</v>
      </c>
    </row>
    <row r="151" spans="2:51" s="12" customFormat="1" ht="12">
      <c r="B151" s="220"/>
      <c r="C151" s="221"/>
      <c r="D151" s="222" t="s">
        <v>134</v>
      </c>
      <c r="E151" s="223" t="s">
        <v>19</v>
      </c>
      <c r="F151" s="224" t="s">
        <v>166</v>
      </c>
      <c r="G151" s="221"/>
      <c r="H151" s="223" t="s">
        <v>19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134</v>
      </c>
      <c r="AU151" s="230" t="s">
        <v>83</v>
      </c>
      <c r="AV151" s="12" t="s">
        <v>81</v>
      </c>
      <c r="AW151" s="12" t="s">
        <v>35</v>
      </c>
      <c r="AX151" s="12" t="s">
        <v>73</v>
      </c>
      <c r="AY151" s="230" t="s">
        <v>124</v>
      </c>
    </row>
    <row r="152" spans="2:51" s="13" customFormat="1" ht="12">
      <c r="B152" s="231"/>
      <c r="C152" s="232"/>
      <c r="D152" s="222" t="s">
        <v>134</v>
      </c>
      <c r="E152" s="233" t="s">
        <v>19</v>
      </c>
      <c r="F152" s="234" t="s">
        <v>165</v>
      </c>
      <c r="G152" s="232"/>
      <c r="H152" s="235">
        <v>-9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134</v>
      </c>
      <c r="AU152" s="241" t="s">
        <v>83</v>
      </c>
      <c r="AV152" s="13" t="s">
        <v>83</v>
      </c>
      <c r="AW152" s="13" t="s">
        <v>35</v>
      </c>
      <c r="AX152" s="13" t="s">
        <v>73</v>
      </c>
      <c r="AY152" s="241" t="s">
        <v>124</v>
      </c>
    </row>
    <row r="153" spans="2:51" s="12" customFormat="1" ht="12">
      <c r="B153" s="220"/>
      <c r="C153" s="221"/>
      <c r="D153" s="222" t="s">
        <v>134</v>
      </c>
      <c r="E153" s="223" t="s">
        <v>19</v>
      </c>
      <c r="F153" s="224" t="s">
        <v>167</v>
      </c>
      <c r="G153" s="221"/>
      <c r="H153" s="223" t="s">
        <v>19</v>
      </c>
      <c r="I153" s="225"/>
      <c r="J153" s="221"/>
      <c r="K153" s="221"/>
      <c r="L153" s="226"/>
      <c r="M153" s="227"/>
      <c r="N153" s="228"/>
      <c r="O153" s="228"/>
      <c r="P153" s="228"/>
      <c r="Q153" s="228"/>
      <c r="R153" s="228"/>
      <c r="S153" s="228"/>
      <c r="T153" s="229"/>
      <c r="AT153" s="230" t="s">
        <v>134</v>
      </c>
      <c r="AU153" s="230" t="s">
        <v>83</v>
      </c>
      <c r="AV153" s="12" t="s">
        <v>81</v>
      </c>
      <c r="AW153" s="12" t="s">
        <v>35</v>
      </c>
      <c r="AX153" s="12" t="s">
        <v>73</v>
      </c>
      <c r="AY153" s="230" t="s">
        <v>124</v>
      </c>
    </row>
    <row r="154" spans="2:51" s="13" customFormat="1" ht="12">
      <c r="B154" s="231"/>
      <c r="C154" s="232"/>
      <c r="D154" s="222" t="s">
        <v>134</v>
      </c>
      <c r="E154" s="233" t="s">
        <v>19</v>
      </c>
      <c r="F154" s="234" t="s">
        <v>168</v>
      </c>
      <c r="G154" s="232"/>
      <c r="H154" s="235">
        <v>-155.04</v>
      </c>
      <c r="I154" s="236"/>
      <c r="J154" s="232"/>
      <c r="K154" s="232"/>
      <c r="L154" s="237"/>
      <c r="M154" s="238"/>
      <c r="N154" s="239"/>
      <c r="O154" s="239"/>
      <c r="P154" s="239"/>
      <c r="Q154" s="239"/>
      <c r="R154" s="239"/>
      <c r="S154" s="239"/>
      <c r="T154" s="240"/>
      <c r="AT154" s="241" t="s">
        <v>134</v>
      </c>
      <c r="AU154" s="241" t="s">
        <v>83</v>
      </c>
      <c r="AV154" s="13" t="s">
        <v>83</v>
      </c>
      <c r="AW154" s="13" t="s">
        <v>35</v>
      </c>
      <c r="AX154" s="13" t="s">
        <v>73</v>
      </c>
      <c r="AY154" s="241" t="s">
        <v>124</v>
      </c>
    </row>
    <row r="155" spans="2:51" s="12" customFormat="1" ht="12">
      <c r="B155" s="220"/>
      <c r="C155" s="221"/>
      <c r="D155" s="222" t="s">
        <v>134</v>
      </c>
      <c r="E155" s="223" t="s">
        <v>19</v>
      </c>
      <c r="F155" s="224" t="s">
        <v>169</v>
      </c>
      <c r="G155" s="221"/>
      <c r="H155" s="223" t="s">
        <v>19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134</v>
      </c>
      <c r="AU155" s="230" t="s">
        <v>83</v>
      </c>
      <c r="AV155" s="12" t="s">
        <v>81</v>
      </c>
      <c r="AW155" s="12" t="s">
        <v>35</v>
      </c>
      <c r="AX155" s="12" t="s">
        <v>73</v>
      </c>
      <c r="AY155" s="230" t="s">
        <v>124</v>
      </c>
    </row>
    <row r="156" spans="2:51" s="13" customFormat="1" ht="12">
      <c r="B156" s="231"/>
      <c r="C156" s="232"/>
      <c r="D156" s="222" t="s">
        <v>134</v>
      </c>
      <c r="E156" s="233" t="s">
        <v>19</v>
      </c>
      <c r="F156" s="234" t="s">
        <v>170</v>
      </c>
      <c r="G156" s="232"/>
      <c r="H156" s="235">
        <v>-8.64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134</v>
      </c>
      <c r="AU156" s="241" t="s">
        <v>83</v>
      </c>
      <c r="AV156" s="13" t="s">
        <v>83</v>
      </c>
      <c r="AW156" s="13" t="s">
        <v>35</v>
      </c>
      <c r="AX156" s="13" t="s">
        <v>73</v>
      </c>
      <c r="AY156" s="241" t="s">
        <v>124</v>
      </c>
    </row>
    <row r="157" spans="2:51" s="13" customFormat="1" ht="12">
      <c r="B157" s="231"/>
      <c r="C157" s="232"/>
      <c r="D157" s="222" t="s">
        <v>134</v>
      </c>
      <c r="E157" s="233" t="s">
        <v>19</v>
      </c>
      <c r="F157" s="234" t="s">
        <v>171</v>
      </c>
      <c r="G157" s="232"/>
      <c r="H157" s="235">
        <v>-41.23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AT157" s="241" t="s">
        <v>134</v>
      </c>
      <c r="AU157" s="241" t="s">
        <v>83</v>
      </c>
      <c r="AV157" s="13" t="s">
        <v>83</v>
      </c>
      <c r="AW157" s="13" t="s">
        <v>35</v>
      </c>
      <c r="AX157" s="13" t="s">
        <v>73</v>
      </c>
      <c r="AY157" s="241" t="s">
        <v>124</v>
      </c>
    </row>
    <row r="158" spans="2:51" s="13" customFormat="1" ht="12">
      <c r="B158" s="231"/>
      <c r="C158" s="232"/>
      <c r="D158" s="222" t="s">
        <v>134</v>
      </c>
      <c r="E158" s="233" t="s">
        <v>19</v>
      </c>
      <c r="F158" s="234" t="s">
        <v>172</v>
      </c>
      <c r="G158" s="232"/>
      <c r="H158" s="235">
        <v>-57.12</v>
      </c>
      <c r="I158" s="236"/>
      <c r="J158" s="232"/>
      <c r="K158" s="232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134</v>
      </c>
      <c r="AU158" s="241" t="s">
        <v>83</v>
      </c>
      <c r="AV158" s="13" t="s">
        <v>83</v>
      </c>
      <c r="AW158" s="13" t="s">
        <v>35</v>
      </c>
      <c r="AX158" s="13" t="s">
        <v>73</v>
      </c>
      <c r="AY158" s="241" t="s">
        <v>124</v>
      </c>
    </row>
    <row r="159" spans="2:51" s="13" customFormat="1" ht="12">
      <c r="B159" s="231"/>
      <c r="C159" s="232"/>
      <c r="D159" s="222" t="s">
        <v>134</v>
      </c>
      <c r="E159" s="233" t="s">
        <v>19</v>
      </c>
      <c r="F159" s="234" t="s">
        <v>173</v>
      </c>
      <c r="G159" s="232"/>
      <c r="H159" s="235">
        <v>-2.28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40"/>
      <c r="AT159" s="241" t="s">
        <v>134</v>
      </c>
      <c r="AU159" s="241" t="s">
        <v>83</v>
      </c>
      <c r="AV159" s="13" t="s">
        <v>83</v>
      </c>
      <c r="AW159" s="13" t="s">
        <v>35</v>
      </c>
      <c r="AX159" s="13" t="s">
        <v>73</v>
      </c>
      <c r="AY159" s="241" t="s">
        <v>124</v>
      </c>
    </row>
    <row r="160" spans="2:51" s="13" customFormat="1" ht="12">
      <c r="B160" s="231"/>
      <c r="C160" s="232"/>
      <c r="D160" s="222" t="s">
        <v>134</v>
      </c>
      <c r="E160" s="233" t="s">
        <v>19</v>
      </c>
      <c r="F160" s="234" t="s">
        <v>174</v>
      </c>
      <c r="G160" s="232"/>
      <c r="H160" s="235">
        <v>-3.36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134</v>
      </c>
      <c r="AU160" s="241" t="s">
        <v>83</v>
      </c>
      <c r="AV160" s="13" t="s">
        <v>83</v>
      </c>
      <c r="AW160" s="13" t="s">
        <v>35</v>
      </c>
      <c r="AX160" s="13" t="s">
        <v>73</v>
      </c>
      <c r="AY160" s="241" t="s">
        <v>124</v>
      </c>
    </row>
    <row r="161" spans="2:51" s="14" customFormat="1" ht="12">
      <c r="B161" s="242"/>
      <c r="C161" s="243"/>
      <c r="D161" s="222" t="s">
        <v>134</v>
      </c>
      <c r="E161" s="244" t="s">
        <v>19</v>
      </c>
      <c r="F161" s="245" t="s">
        <v>175</v>
      </c>
      <c r="G161" s="243"/>
      <c r="H161" s="246">
        <v>2346.95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AT161" s="252" t="s">
        <v>134</v>
      </c>
      <c r="AU161" s="252" t="s">
        <v>83</v>
      </c>
      <c r="AV161" s="14" t="s">
        <v>132</v>
      </c>
      <c r="AW161" s="14" t="s">
        <v>35</v>
      </c>
      <c r="AX161" s="14" t="s">
        <v>81</v>
      </c>
      <c r="AY161" s="252" t="s">
        <v>124</v>
      </c>
    </row>
    <row r="162" spans="2:65" s="1" customFormat="1" ht="16.5" customHeight="1">
      <c r="B162" s="38"/>
      <c r="C162" s="207" t="s">
        <v>213</v>
      </c>
      <c r="D162" s="207" t="s">
        <v>127</v>
      </c>
      <c r="E162" s="208" t="s">
        <v>214</v>
      </c>
      <c r="F162" s="209" t="s">
        <v>215</v>
      </c>
      <c r="G162" s="210" t="s">
        <v>130</v>
      </c>
      <c r="H162" s="211">
        <v>2346.95</v>
      </c>
      <c r="I162" s="212"/>
      <c r="J162" s="213">
        <f>ROUND(I162*H162,2)</f>
        <v>0</v>
      </c>
      <c r="K162" s="209" t="s">
        <v>131</v>
      </c>
      <c r="L162" s="43"/>
      <c r="M162" s="214" t="s">
        <v>19</v>
      </c>
      <c r="N162" s="215" t="s">
        <v>44</v>
      </c>
      <c r="O162" s="83"/>
      <c r="P162" s="216">
        <f>O162*H162</f>
        <v>0</v>
      </c>
      <c r="Q162" s="216">
        <v>0</v>
      </c>
      <c r="R162" s="216">
        <f>Q162*H162</f>
        <v>0</v>
      </c>
      <c r="S162" s="216">
        <v>0.014</v>
      </c>
      <c r="T162" s="217">
        <f>S162*H162</f>
        <v>32.857299999999995</v>
      </c>
      <c r="AR162" s="218" t="s">
        <v>210</v>
      </c>
      <c r="AT162" s="218" t="s">
        <v>127</v>
      </c>
      <c r="AU162" s="218" t="s">
        <v>83</v>
      </c>
      <c r="AY162" s="17" t="s">
        <v>124</v>
      </c>
      <c r="BE162" s="219">
        <f>IF(N162="základní",J162,0)</f>
        <v>0</v>
      </c>
      <c r="BF162" s="219">
        <f>IF(N162="snížená",J162,0)</f>
        <v>0</v>
      </c>
      <c r="BG162" s="219">
        <f>IF(N162="zákl. přenesená",J162,0)</f>
        <v>0</v>
      </c>
      <c r="BH162" s="219">
        <f>IF(N162="sníž. přenesená",J162,0)</f>
        <v>0</v>
      </c>
      <c r="BI162" s="219">
        <f>IF(N162="nulová",J162,0)</f>
        <v>0</v>
      </c>
      <c r="BJ162" s="17" t="s">
        <v>81</v>
      </c>
      <c r="BK162" s="219">
        <f>ROUND(I162*H162,2)</f>
        <v>0</v>
      </c>
      <c r="BL162" s="17" t="s">
        <v>210</v>
      </c>
      <c r="BM162" s="218" t="s">
        <v>216</v>
      </c>
    </row>
    <row r="163" spans="2:51" s="12" customFormat="1" ht="12">
      <c r="B163" s="220"/>
      <c r="C163" s="221"/>
      <c r="D163" s="222" t="s">
        <v>134</v>
      </c>
      <c r="E163" s="223" t="s">
        <v>19</v>
      </c>
      <c r="F163" s="224" t="s">
        <v>217</v>
      </c>
      <c r="G163" s="221"/>
      <c r="H163" s="223" t="s">
        <v>19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9"/>
      <c r="AT163" s="230" t="s">
        <v>134</v>
      </c>
      <c r="AU163" s="230" t="s">
        <v>83</v>
      </c>
      <c r="AV163" s="12" t="s">
        <v>81</v>
      </c>
      <c r="AW163" s="12" t="s">
        <v>35</v>
      </c>
      <c r="AX163" s="12" t="s">
        <v>73</v>
      </c>
      <c r="AY163" s="230" t="s">
        <v>124</v>
      </c>
    </row>
    <row r="164" spans="2:51" s="13" customFormat="1" ht="12">
      <c r="B164" s="231"/>
      <c r="C164" s="232"/>
      <c r="D164" s="222" t="s">
        <v>134</v>
      </c>
      <c r="E164" s="233" t="s">
        <v>19</v>
      </c>
      <c r="F164" s="234" t="s">
        <v>161</v>
      </c>
      <c r="G164" s="232"/>
      <c r="H164" s="235">
        <v>2822.91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134</v>
      </c>
      <c r="AU164" s="241" t="s">
        <v>83</v>
      </c>
      <c r="AV164" s="13" t="s">
        <v>83</v>
      </c>
      <c r="AW164" s="13" t="s">
        <v>35</v>
      </c>
      <c r="AX164" s="13" t="s">
        <v>73</v>
      </c>
      <c r="AY164" s="241" t="s">
        <v>124</v>
      </c>
    </row>
    <row r="165" spans="2:51" s="12" customFormat="1" ht="12">
      <c r="B165" s="220"/>
      <c r="C165" s="221"/>
      <c r="D165" s="222" t="s">
        <v>134</v>
      </c>
      <c r="E165" s="223" t="s">
        <v>19</v>
      </c>
      <c r="F165" s="224" t="s">
        <v>162</v>
      </c>
      <c r="G165" s="221"/>
      <c r="H165" s="223" t="s">
        <v>19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9"/>
      <c r="AT165" s="230" t="s">
        <v>134</v>
      </c>
      <c r="AU165" s="230" t="s">
        <v>83</v>
      </c>
      <c r="AV165" s="12" t="s">
        <v>81</v>
      </c>
      <c r="AW165" s="12" t="s">
        <v>35</v>
      </c>
      <c r="AX165" s="12" t="s">
        <v>73</v>
      </c>
      <c r="AY165" s="230" t="s">
        <v>124</v>
      </c>
    </row>
    <row r="166" spans="2:51" s="13" customFormat="1" ht="12">
      <c r="B166" s="231"/>
      <c r="C166" s="232"/>
      <c r="D166" s="222" t="s">
        <v>134</v>
      </c>
      <c r="E166" s="233" t="s">
        <v>19</v>
      </c>
      <c r="F166" s="234" t="s">
        <v>163</v>
      </c>
      <c r="G166" s="232"/>
      <c r="H166" s="235">
        <v>-190.29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134</v>
      </c>
      <c r="AU166" s="241" t="s">
        <v>83</v>
      </c>
      <c r="AV166" s="13" t="s">
        <v>83</v>
      </c>
      <c r="AW166" s="13" t="s">
        <v>35</v>
      </c>
      <c r="AX166" s="13" t="s">
        <v>73</v>
      </c>
      <c r="AY166" s="241" t="s">
        <v>124</v>
      </c>
    </row>
    <row r="167" spans="2:51" s="12" customFormat="1" ht="12">
      <c r="B167" s="220"/>
      <c r="C167" s="221"/>
      <c r="D167" s="222" t="s">
        <v>134</v>
      </c>
      <c r="E167" s="223" t="s">
        <v>19</v>
      </c>
      <c r="F167" s="224" t="s">
        <v>164</v>
      </c>
      <c r="G167" s="221"/>
      <c r="H167" s="223" t="s">
        <v>19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134</v>
      </c>
      <c r="AU167" s="230" t="s">
        <v>83</v>
      </c>
      <c r="AV167" s="12" t="s">
        <v>81</v>
      </c>
      <c r="AW167" s="12" t="s">
        <v>35</v>
      </c>
      <c r="AX167" s="12" t="s">
        <v>73</v>
      </c>
      <c r="AY167" s="230" t="s">
        <v>124</v>
      </c>
    </row>
    <row r="168" spans="2:51" s="13" customFormat="1" ht="12">
      <c r="B168" s="231"/>
      <c r="C168" s="232"/>
      <c r="D168" s="222" t="s">
        <v>134</v>
      </c>
      <c r="E168" s="233" t="s">
        <v>19</v>
      </c>
      <c r="F168" s="234" t="s">
        <v>165</v>
      </c>
      <c r="G168" s="232"/>
      <c r="H168" s="235">
        <v>-9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134</v>
      </c>
      <c r="AU168" s="241" t="s">
        <v>83</v>
      </c>
      <c r="AV168" s="13" t="s">
        <v>83</v>
      </c>
      <c r="AW168" s="13" t="s">
        <v>35</v>
      </c>
      <c r="AX168" s="13" t="s">
        <v>73</v>
      </c>
      <c r="AY168" s="241" t="s">
        <v>124</v>
      </c>
    </row>
    <row r="169" spans="2:51" s="12" customFormat="1" ht="12">
      <c r="B169" s="220"/>
      <c r="C169" s="221"/>
      <c r="D169" s="222" t="s">
        <v>134</v>
      </c>
      <c r="E169" s="223" t="s">
        <v>19</v>
      </c>
      <c r="F169" s="224" t="s">
        <v>166</v>
      </c>
      <c r="G169" s="221"/>
      <c r="H169" s="223" t="s">
        <v>19</v>
      </c>
      <c r="I169" s="225"/>
      <c r="J169" s="221"/>
      <c r="K169" s="221"/>
      <c r="L169" s="226"/>
      <c r="M169" s="227"/>
      <c r="N169" s="228"/>
      <c r="O169" s="228"/>
      <c r="P169" s="228"/>
      <c r="Q169" s="228"/>
      <c r="R169" s="228"/>
      <c r="S169" s="228"/>
      <c r="T169" s="229"/>
      <c r="AT169" s="230" t="s">
        <v>134</v>
      </c>
      <c r="AU169" s="230" t="s">
        <v>83</v>
      </c>
      <c r="AV169" s="12" t="s">
        <v>81</v>
      </c>
      <c r="AW169" s="12" t="s">
        <v>35</v>
      </c>
      <c r="AX169" s="12" t="s">
        <v>73</v>
      </c>
      <c r="AY169" s="230" t="s">
        <v>124</v>
      </c>
    </row>
    <row r="170" spans="2:51" s="13" customFormat="1" ht="12">
      <c r="B170" s="231"/>
      <c r="C170" s="232"/>
      <c r="D170" s="222" t="s">
        <v>134</v>
      </c>
      <c r="E170" s="233" t="s">
        <v>19</v>
      </c>
      <c r="F170" s="234" t="s">
        <v>165</v>
      </c>
      <c r="G170" s="232"/>
      <c r="H170" s="235">
        <v>-9</v>
      </c>
      <c r="I170" s="236"/>
      <c r="J170" s="232"/>
      <c r="K170" s="232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134</v>
      </c>
      <c r="AU170" s="241" t="s">
        <v>83</v>
      </c>
      <c r="AV170" s="13" t="s">
        <v>83</v>
      </c>
      <c r="AW170" s="13" t="s">
        <v>35</v>
      </c>
      <c r="AX170" s="13" t="s">
        <v>73</v>
      </c>
      <c r="AY170" s="241" t="s">
        <v>124</v>
      </c>
    </row>
    <row r="171" spans="2:51" s="12" customFormat="1" ht="12">
      <c r="B171" s="220"/>
      <c r="C171" s="221"/>
      <c r="D171" s="222" t="s">
        <v>134</v>
      </c>
      <c r="E171" s="223" t="s">
        <v>19</v>
      </c>
      <c r="F171" s="224" t="s">
        <v>167</v>
      </c>
      <c r="G171" s="221"/>
      <c r="H171" s="223" t="s">
        <v>19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134</v>
      </c>
      <c r="AU171" s="230" t="s">
        <v>83</v>
      </c>
      <c r="AV171" s="12" t="s">
        <v>81</v>
      </c>
      <c r="AW171" s="12" t="s">
        <v>35</v>
      </c>
      <c r="AX171" s="12" t="s">
        <v>73</v>
      </c>
      <c r="AY171" s="230" t="s">
        <v>124</v>
      </c>
    </row>
    <row r="172" spans="2:51" s="13" customFormat="1" ht="12">
      <c r="B172" s="231"/>
      <c r="C172" s="232"/>
      <c r="D172" s="222" t="s">
        <v>134</v>
      </c>
      <c r="E172" s="233" t="s">
        <v>19</v>
      </c>
      <c r="F172" s="234" t="s">
        <v>168</v>
      </c>
      <c r="G172" s="232"/>
      <c r="H172" s="235">
        <v>-155.04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40"/>
      <c r="AT172" s="241" t="s">
        <v>134</v>
      </c>
      <c r="AU172" s="241" t="s">
        <v>83</v>
      </c>
      <c r="AV172" s="13" t="s">
        <v>83</v>
      </c>
      <c r="AW172" s="13" t="s">
        <v>35</v>
      </c>
      <c r="AX172" s="13" t="s">
        <v>73</v>
      </c>
      <c r="AY172" s="241" t="s">
        <v>124</v>
      </c>
    </row>
    <row r="173" spans="2:51" s="12" customFormat="1" ht="12">
      <c r="B173" s="220"/>
      <c r="C173" s="221"/>
      <c r="D173" s="222" t="s">
        <v>134</v>
      </c>
      <c r="E173" s="223" t="s">
        <v>19</v>
      </c>
      <c r="F173" s="224" t="s">
        <v>169</v>
      </c>
      <c r="G173" s="221"/>
      <c r="H173" s="223" t="s">
        <v>19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134</v>
      </c>
      <c r="AU173" s="230" t="s">
        <v>83</v>
      </c>
      <c r="AV173" s="12" t="s">
        <v>81</v>
      </c>
      <c r="AW173" s="12" t="s">
        <v>35</v>
      </c>
      <c r="AX173" s="12" t="s">
        <v>73</v>
      </c>
      <c r="AY173" s="230" t="s">
        <v>124</v>
      </c>
    </row>
    <row r="174" spans="2:51" s="13" customFormat="1" ht="12">
      <c r="B174" s="231"/>
      <c r="C174" s="232"/>
      <c r="D174" s="222" t="s">
        <v>134</v>
      </c>
      <c r="E174" s="233" t="s">
        <v>19</v>
      </c>
      <c r="F174" s="234" t="s">
        <v>170</v>
      </c>
      <c r="G174" s="232"/>
      <c r="H174" s="235">
        <v>-8.64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134</v>
      </c>
      <c r="AU174" s="241" t="s">
        <v>83</v>
      </c>
      <c r="AV174" s="13" t="s">
        <v>83</v>
      </c>
      <c r="AW174" s="13" t="s">
        <v>35</v>
      </c>
      <c r="AX174" s="13" t="s">
        <v>73</v>
      </c>
      <c r="AY174" s="241" t="s">
        <v>124</v>
      </c>
    </row>
    <row r="175" spans="2:51" s="13" customFormat="1" ht="12">
      <c r="B175" s="231"/>
      <c r="C175" s="232"/>
      <c r="D175" s="222" t="s">
        <v>134</v>
      </c>
      <c r="E175" s="233" t="s">
        <v>19</v>
      </c>
      <c r="F175" s="234" t="s">
        <v>171</v>
      </c>
      <c r="G175" s="232"/>
      <c r="H175" s="235">
        <v>-41.23</v>
      </c>
      <c r="I175" s="236"/>
      <c r="J175" s="232"/>
      <c r="K175" s="232"/>
      <c r="L175" s="237"/>
      <c r="M175" s="238"/>
      <c r="N175" s="239"/>
      <c r="O175" s="239"/>
      <c r="P175" s="239"/>
      <c r="Q175" s="239"/>
      <c r="R175" s="239"/>
      <c r="S175" s="239"/>
      <c r="T175" s="240"/>
      <c r="AT175" s="241" t="s">
        <v>134</v>
      </c>
      <c r="AU175" s="241" t="s">
        <v>83</v>
      </c>
      <c r="AV175" s="13" t="s">
        <v>83</v>
      </c>
      <c r="AW175" s="13" t="s">
        <v>35</v>
      </c>
      <c r="AX175" s="13" t="s">
        <v>73</v>
      </c>
      <c r="AY175" s="241" t="s">
        <v>124</v>
      </c>
    </row>
    <row r="176" spans="2:51" s="13" customFormat="1" ht="12">
      <c r="B176" s="231"/>
      <c r="C176" s="232"/>
      <c r="D176" s="222" t="s">
        <v>134</v>
      </c>
      <c r="E176" s="233" t="s">
        <v>19</v>
      </c>
      <c r="F176" s="234" t="s">
        <v>172</v>
      </c>
      <c r="G176" s="232"/>
      <c r="H176" s="235">
        <v>-57.12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134</v>
      </c>
      <c r="AU176" s="241" t="s">
        <v>83</v>
      </c>
      <c r="AV176" s="13" t="s">
        <v>83</v>
      </c>
      <c r="AW176" s="13" t="s">
        <v>35</v>
      </c>
      <c r="AX176" s="13" t="s">
        <v>73</v>
      </c>
      <c r="AY176" s="241" t="s">
        <v>124</v>
      </c>
    </row>
    <row r="177" spans="2:51" s="13" customFormat="1" ht="12">
      <c r="B177" s="231"/>
      <c r="C177" s="232"/>
      <c r="D177" s="222" t="s">
        <v>134</v>
      </c>
      <c r="E177" s="233" t="s">
        <v>19</v>
      </c>
      <c r="F177" s="234" t="s">
        <v>173</v>
      </c>
      <c r="G177" s="232"/>
      <c r="H177" s="235">
        <v>-2.28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134</v>
      </c>
      <c r="AU177" s="241" t="s">
        <v>83</v>
      </c>
      <c r="AV177" s="13" t="s">
        <v>83</v>
      </c>
      <c r="AW177" s="13" t="s">
        <v>35</v>
      </c>
      <c r="AX177" s="13" t="s">
        <v>73</v>
      </c>
      <c r="AY177" s="241" t="s">
        <v>124</v>
      </c>
    </row>
    <row r="178" spans="2:51" s="13" customFormat="1" ht="12">
      <c r="B178" s="231"/>
      <c r="C178" s="232"/>
      <c r="D178" s="222" t="s">
        <v>134</v>
      </c>
      <c r="E178" s="233" t="s">
        <v>19</v>
      </c>
      <c r="F178" s="234" t="s">
        <v>174</v>
      </c>
      <c r="G178" s="232"/>
      <c r="H178" s="235">
        <v>-3.36</v>
      </c>
      <c r="I178" s="236"/>
      <c r="J178" s="232"/>
      <c r="K178" s="232"/>
      <c r="L178" s="237"/>
      <c r="M178" s="238"/>
      <c r="N178" s="239"/>
      <c r="O178" s="239"/>
      <c r="P178" s="239"/>
      <c r="Q178" s="239"/>
      <c r="R178" s="239"/>
      <c r="S178" s="239"/>
      <c r="T178" s="240"/>
      <c r="AT178" s="241" t="s">
        <v>134</v>
      </c>
      <c r="AU178" s="241" t="s">
        <v>83</v>
      </c>
      <c r="AV178" s="13" t="s">
        <v>83</v>
      </c>
      <c r="AW178" s="13" t="s">
        <v>35</v>
      </c>
      <c r="AX178" s="13" t="s">
        <v>73</v>
      </c>
      <c r="AY178" s="241" t="s">
        <v>124</v>
      </c>
    </row>
    <row r="179" spans="2:51" s="14" customFormat="1" ht="12">
      <c r="B179" s="242"/>
      <c r="C179" s="243"/>
      <c r="D179" s="222" t="s">
        <v>134</v>
      </c>
      <c r="E179" s="244" t="s">
        <v>19</v>
      </c>
      <c r="F179" s="245" t="s">
        <v>175</v>
      </c>
      <c r="G179" s="243"/>
      <c r="H179" s="246">
        <v>2346.95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AT179" s="252" t="s">
        <v>134</v>
      </c>
      <c r="AU179" s="252" t="s">
        <v>83</v>
      </c>
      <c r="AV179" s="14" t="s">
        <v>132</v>
      </c>
      <c r="AW179" s="14" t="s">
        <v>35</v>
      </c>
      <c r="AX179" s="14" t="s">
        <v>81</v>
      </c>
      <c r="AY179" s="252" t="s">
        <v>124</v>
      </c>
    </row>
    <row r="180" spans="2:65" s="1" customFormat="1" ht="16.5" customHeight="1">
      <c r="B180" s="38"/>
      <c r="C180" s="207" t="s">
        <v>218</v>
      </c>
      <c r="D180" s="207" t="s">
        <v>127</v>
      </c>
      <c r="E180" s="208" t="s">
        <v>219</v>
      </c>
      <c r="F180" s="209" t="s">
        <v>220</v>
      </c>
      <c r="G180" s="210" t="s">
        <v>130</v>
      </c>
      <c r="H180" s="211">
        <v>2346.95</v>
      </c>
      <c r="I180" s="212"/>
      <c r="J180" s="213">
        <f>ROUND(I180*H180,2)</f>
        <v>0</v>
      </c>
      <c r="K180" s="209" t="s">
        <v>131</v>
      </c>
      <c r="L180" s="43"/>
      <c r="M180" s="214" t="s">
        <v>19</v>
      </c>
      <c r="N180" s="215" t="s">
        <v>44</v>
      </c>
      <c r="O180" s="83"/>
      <c r="P180" s="216">
        <f>O180*H180</f>
        <v>0</v>
      </c>
      <c r="Q180" s="216">
        <v>0</v>
      </c>
      <c r="R180" s="216">
        <f>Q180*H180</f>
        <v>0</v>
      </c>
      <c r="S180" s="216">
        <v>0.006</v>
      </c>
      <c r="T180" s="217">
        <f>S180*H180</f>
        <v>14.0817</v>
      </c>
      <c r="AR180" s="218" t="s">
        <v>210</v>
      </c>
      <c r="AT180" s="218" t="s">
        <v>127</v>
      </c>
      <c r="AU180" s="218" t="s">
        <v>83</v>
      </c>
      <c r="AY180" s="17" t="s">
        <v>124</v>
      </c>
      <c r="BE180" s="219">
        <f>IF(N180="základní",J180,0)</f>
        <v>0</v>
      </c>
      <c r="BF180" s="219">
        <f>IF(N180="snížená",J180,0)</f>
        <v>0</v>
      </c>
      <c r="BG180" s="219">
        <f>IF(N180="zákl. přenesená",J180,0)</f>
        <v>0</v>
      </c>
      <c r="BH180" s="219">
        <f>IF(N180="sníž. přenesená",J180,0)</f>
        <v>0</v>
      </c>
      <c r="BI180" s="219">
        <f>IF(N180="nulová",J180,0)</f>
        <v>0</v>
      </c>
      <c r="BJ180" s="17" t="s">
        <v>81</v>
      </c>
      <c r="BK180" s="219">
        <f>ROUND(I180*H180,2)</f>
        <v>0</v>
      </c>
      <c r="BL180" s="17" t="s">
        <v>210</v>
      </c>
      <c r="BM180" s="218" t="s">
        <v>221</v>
      </c>
    </row>
    <row r="181" spans="2:47" s="1" customFormat="1" ht="12">
      <c r="B181" s="38"/>
      <c r="C181" s="39"/>
      <c r="D181" s="222" t="s">
        <v>191</v>
      </c>
      <c r="E181" s="39"/>
      <c r="F181" s="253" t="s">
        <v>222</v>
      </c>
      <c r="G181" s="39"/>
      <c r="H181" s="39"/>
      <c r="I181" s="131"/>
      <c r="J181" s="39"/>
      <c r="K181" s="39"/>
      <c r="L181" s="43"/>
      <c r="M181" s="254"/>
      <c r="N181" s="83"/>
      <c r="O181" s="83"/>
      <c r="P181" s="83"/>
      <c r="Q181" s="83"/>
      <c r="R181" s="83"/>
      <c r="S181" s="83"/>
      <c r="T181" s="84"/>
      <c r="AT181" s="17" t="s">
        <v>191</v>
      </c>
      <c r="AU181" s="17" t="s">
        <v>83</v>
      </c>
    </row>
    <row r="182" spans="2:65" s="1" customFormat="1" ht="16.5" customHeight="1">
      <c r="B182" s="38"/>
      <c r="C182" s="207" t="s">
        <v>223</v>
      </c>
      <c r="D182" s="207" t="s">
        <v>127</v>
      </c>
      <c r="E182" s="208" t="s">
        <v>214</v>
      </c>
      <c r="F182" s="209" t="s">
        <v>215</v>
      </c>
      <c r="G182" s="210" t="s">
        <v>130</v>
      </c>
      <c r="H182" s="211">
        <v>2346.95</v>
      </c>
      <c r="I182" s="212"/>
      <c r="J182" s="213">
        <f>ROUND(I182*H182,2)</f>
        <v>0</v>
      </c>
      <c r="K182" s="209" t="s">
        <v>131</v>
      </c>
      <c r="L182" s="43"/>
      <c r="M182" s="214" t="s">
        <v>19</v>
      </c>
      <c r="N182" s="215" t="s">
        <v>44</v>
      </c>
      <c r="O182" s="83"/>
      <c r="P182" s="216">
        <f>O182*H182</f>
        <v>0</v>
      </c>
      <c r="Q182" s="216">
        <v>0</v>
      </c>
      <c r="R182" s="216">
        <f>Q182*H182</f>
        <v>0</v>
      </c>
      <c r="S182" s="216">
        <v>0.014</v>
      </c>
      <c r="T182" s="217">
        <f>S182*H182</f>
        <v>32.857299999999995</v>
      </c>
      <c r="AR182" s="218" t="s">
        <v>210</v>
      </c>
      <c r="AT182" s="218" t="s">
        <v>127</v>
      </c>
      <c r="AU182" s="218" t="s">
        <v>83</v>
      </c>
      <c r="AY182" s="17" t="s">
        <v>124</v>
      </c>
      <c r="BE182" s="219">
        <f>IF(N182="základní",J182,0)</f>
        <v>0</v>
      </c>
      <c r="BF182" s="219">
        <f>IF(N182="snížená",J182,0)</f>
        <v>0</v>
      </c>
      <c r="BG182" s="219">
        <f>IF(N182="zákl. přenesená",J182,0)</f>
        <v>0</v>
      </c>
      <c r="BH182" s="219">
        <f>IF(N182="sníž. přenesená",J182,0)</f>
        <v>0</v>
      </c>
      <c r="BI182" s="219">
        <f>IF(N182="nulová",J182,0)</f>
        <v>0</v>
      </c>
      <c r="BJ182" s="17" t="s">
        <v>81</v>
      </c>
      <c r="BK182" s="219">
        <f>ROUND(I182*H182,2)</f>
        <v>0</v>
      </c>
      <c r="BL182" s="17" t="s">
        <v>210</v>
      </c>
      <c r="BM182" s="218" t="s">
        <v>224</v>
      </c>
    </row>
    <row r="183" spans="2:51" s="12" customFormat="1" ht="12">
      <c r="B183" s="220"/>
      <c r="C183" s="221"/>
      <c r="D183" s="222" t="s">
        <v>134</v>
      </c>
      <c r="E183" s="223" t="s">
        <v>19</v>
      </c>
      <c r="F183" s="224" t="s">
        <v>225</v>
      </c>
      <c r="G183" s="221"/>
      <c r="H183" s="223" t="s">
        <v>19</v>
      </c>
      <c r="I183" s="225"/>
      <c r="J183" s="221"/>
      <c r="K183" s="221"/>
      <c r="L183" s="226"/>
      <c r="M183" s="227"/>
      <c r="N183" s="228"/>
      <c r="O183" s="228"/>
      <c r="P183" s="228"/>
      <c r="Q183" s="228"/>
      <c r="R183" s="228"/>
      <c r="S183" s="228"/>
      <c r="T183" s="229"/>
      <c r="AT183" s="230" t="s">
        <v>134</v>
      </c>
      <c r="AU183" s="230" t="s">
        <v>83</v>
      </c>
      <c r="AV183" s="12" t="s">
        <v>81</v>
      </c>
      <c r="AW183" s="12" t="s">
        <v>35</v>
      </c>
      <c r="AX183" s="12" t="s">
        <v>73</v>
      </c>
      <c r="AY183" s="230" t="s">
        <v>124</v>
      </c>
    </row>
    <row r="184" spans="2:51" s="13" customFormat="1" ht="12">
      <c r="B184" s="231"/>
      <c r="C184" s="232"/>
      <c r="D184" s="222" t="s">
        <v>134</v>
      </c>
      <c r="E184" s="233" t="s">
        <v>19</v>
      </c>
      <c r="F184" s="234" t="s">
        <v>161</v>
      </c>
      <c r="G184" s="232"/>
      <c r="H184" s="235">
        <v>2822.91</v>
      </c>
      <c r="I184" s="236"/>
      <c r="J184" s="232"/>
      <c r="K184" s="232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134</v>
      </c>
      <c r="AU184" s="241" t="s">
        <v>83</v>
      </c>
      <c r="AV184" s="13" t="s">
        <v>83</v>
      </c>
      <c r="AW184" s="13" t="s">
        <v>35</v>
      </c>
      <c r="AX184" s="13" t="s">
        <v>73</v>
      </c>
      <c r="AY184" s="241" t="s">
        <v>124</v>
      </c>
    </row>
    <row r="185" spans="2:51" s="12" customFormat="1" ht="12">
      <c r="B185" s="220"/>
      <c r="C185" s="221"/>
      <c r="D185" s="222" t="s">
        <v>134</v>
      </c>
      <c r="E185" s="223" t="s">
        <v>19</v>
      </c>
      <c r="F185" s="224" t="s">
        <v>162</v>
      </c>
      <c r="G185" s="221"/>
      <c r="H185" s="223" t="s">
        <v>19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9"/>
      <c r="AT185" s="230" t="s">
        <v>134</v>
      </c>
      <c r="AU185" s="230" t="s">
        <v>83</v>
      </c>
      <c r="AV185" s="12" t="s">
        <v>81</v>
      </c>
      <c r="AW185" s="12" t="s">
        <v>35</v>
      </c>
      <c r="AX185" s="12" t="s">
        <v>73</v>
      </c>
      <c r="AY185" s="230" t="s">
        <v>124</v>
      </c>
    </row>
    <row r="186" spans="2:51" s="13" customFormat="1" ht="12">
      <c r="B186" s="231"/>
      <c r="C186" s="232"/>
      <c r="D186" s="222" t="s">
        <v>134</v>
      </c>
      <c r="E186" s="233" t="s">
        <v>19</v>
      </c>
      <c r="F186" s="234" t="s">
        <v>163</v>
      </c>
      <c r="G186" s="232"/>
      <c r="H186" s="235">
        <v>-190.29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40"/>
      <c r="AT186" s="241" t="s">
        <v>134</v>
      </c>
      <c r="AU186" s="241" t="s">
        <v>83</v>
      </c>
      <c r="AV186" s="13" t="s">
        <v>83</v>
      </c>
      <c r="AW186" s="13" t="s">
        <v>35</v>
      </c>
      <c r="AX186" s="13" t="s">
        <v>73</v>
      </c>
      <c r="AY186" s="241" t="s">
        <v>124</v>
      </c>
    </row>
    <row r="187" spans="2:51" s="12" customFormat="1" ht="12">
      <c r="B187" s="220"/>
      <c r="C187" s="221"/>
      <c r="D187" s="222" t="s">
        <v>134</v>
      </c>
      <c r="E187" s="223" t="s">
        <v>19</v>
      </c>
      <c r="F187" s="224" t="s">
        <v>164</v>
      </c>
      <c r="G187" s="221"/>
      <c r="H187" s="223" t="s">
        <v>19</v>
      </c>
      <c r="I187" s="225"/>
      <c r="J187" s="221"/>
      <c r="K187" s="221"/>
      <c r="L187" s="226"/>
      <c r="M187" s="227"/>
      <c r="N187" s="228"/>
      <c r="O187" s="228"/>
      <c r="P187" s="228"/>
      <c r="Q187" s="228"/>
      <c r="R187" s="228"/>
      <c r="S187" s="228"/>
      <c r="T187" s="229"/>
      <c r="AT187" s="230" t="s">
        <v>134</v>
      </c>
      <c r="AU187" s="230" t="s">
        <v>83</v>
      </c>
      <c r="AV187" s="12" t="s">
        <v>81</v>
      </c>
      <c r="AW187" s="12" t="s">
        <v>35</v>
      </c>
      <c r="AX187" s="12" t="s">
        <v>73</v>
      </c>
      <c r="AY187" s="230" t="s">
        <v>124</v>
      </c>
    </row>
    <row r="188" spans="2:51" s="13" customFormat="1" ht="12">
      <c r="B188" s="231"/>
      <c r="C188" s="232"/>
      <c r="D188" s="222" t="s">
        <v>134</v>
      </c>
      <c r="E188" s="233" t="s">
        <v>19</v>
      </c>
      <c r="F188" s="234" t="s">
        <v>165</v>
      </c>
      <c r="G188" s="232"/>
      <c r="H188" s="235">
        <v>-9</v>
      </c>
      <c r="I188" s="236"/>
      <c r="J188" s="232"/>
      <c r="K188" s="232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134</v>
      </c>
      <c r="AU188" s="241" t="s">
        <v>83</v>
      </c>
      <c r="AV188" s="13" t="s">
        <v>83</v>
      </c>
      <c r="AW188" s="13" t="s">
        <v>35</v>
      </c>
      <c r="AX188" s="13" t="s">
        <v>73</v>
      </c>
      <c r="AY188" s="241" t="s">
        <v>124</v>
      </c>
    </row>
    <row r="189" spans="2:51" s="12" customFormat="1" ht="12">
      <c r="B189" s="220"/>
      <c r="C189" s="221"/>
      <c r="D189" s="222" t="s">
        <v>134</v>
      </c>
      <c r="E189" s="223" t="s">
        <v>19</v>
      </c>
      <c r="F189" s="224" t="s">
        <v>166</v>
      </c>
      <c r="G189" s="221"/>
      <c r="H189" s="223" t="s">
        <v>19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134</v>
      </c>
      <c r="AU189" s="230" t="s">
        <v>83</v>
      </c>
      <c r="AV189" s="12" t="s">
        <v>81</v>
      </c>
      <c r="AW189" s="12" t="s">
        <v>35</v>
      </c>
      <c r="AX189" s="12" t="s">
        <v>73</v>
      </c>
      <c r="AY189" s="230" t="s">
        <v>124</v>
      </c>
    </row>
    <row r="190" spans="2:51" s="13" customFormat="1" ht="12">
      <c r="B190" s="231"/>
      <c r="C190" s="232"/>
      <c r="D190" s="222" t="s">
        <v>134</v>
      </c>
      <c r="E190" s="233" t="s">
        <v>19</v>
      </c>
      <c r="F190" s="234" t="s">
        <v>165</v>
      </c>
      <c r="G190" s="232"/>
      <c r="H190" s="235">
        <v>-9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AT190" s="241" t="s">
        <v>134</v>
      </c>
      <c r="AU190" s="241" t="s">
        <v>83</v>
      </c>
      <c r="AV190" s="13" t="s">
        <v>83</v>
      </c>
      <c r="AW190" s="13" t="s">
        <v>35</v>
      </c>
      <c r="AX190" s="13" t="s">
        <v>73</v>
      </c>
      <c r="AY190" s="241" t="s">
        <v>124</v>
      </c>
    </row>
    <row r="191" spans="2:51" s="12" customFormat="1" ht="12">
      <c r="B191" s="220"/>
      <c r="C191" s="221"/>
      <c r="D191" s="222" t="s">
        <v>134</v>
      </c>
      <c r="E191" s="223" t="s">
        <v>19</v>
      </c>
      <c r="F191" s="224" t="s">
        <v>167</v>
      </c>
      <c r="G191" s="221"/>
      <c r="H191" s="223" t="s">
        <v>19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9"/>
      <c r="AT191" s="230" t="s">
        <v>134</v>
      </c>
      <c r="AU191" s="230" t="s">
        <v>83</v>
      </c>
      <c r="AV191" s="12" t="s">
        <v>81</v>
      </c>
      <c r="AW191" s="12" t="s">
        <v>35</v>
      </c>
      <c r="AX191" s="12" t="s">
        <v>73</v>
      </c>
      <c r="AY191" s="230" t="s">
        <v>124</v>
      </c>
    </row>
    <row r="192" spans="2:51" s="13" customFormat="1" ht="12">
      <c r="B192" s="231"/>
      <c r="C192" s="232"/>
      <c r="D192" s="222" t="s">
        <v>134</v>
      </c>
      <c r="E192" s="233" t="s">
        <v>19</v>
      </c>
      <c r="F192" s="234" t="s">
        <v>168</v>
      </c>
      <c r="G192" s="232"/>
      <c r="H192" s="235">
        <v>-155.04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134</v>
      </c>
      <c r="AU192" s="241" t="s">
        <v>83</v>
      </c>
      <c r="AV192" s="13" t="s">
        <v>83</v>
      </c>
      <c r="AW192" s="13" t="s">
        <v>35</v>
      </c>
      <c r="AX192" s="13" t="s">
        <v>73</v>
      </c>
      <c r="AY192" s="241" t="s">
        <v>124</v>
      </c>
    </row>
    <row r="193" spans="2:51" s="12" customFormat="1" ht="12">
      <c r="B193" s="220"/>
      <c r="C193" s="221"/>
      <c r="D193" s="222" t="s">
        <v>134</v>
      </c>
      <c r="E193" s="223" t="s">
        <v>19</v>
      </c>
      <c r="F193" s="224" t="s">
        <v>169</v>
      </c>
      <c r="G193" s="221"/>
      <c r="H193" s="223" t="s">
        <v>19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AT193" s="230" t="s">
        <v>134</v>
      </c>
      <c r="AU193" s="230" t="s">
        <v>83</v>
      </c>
      <c r="AV193" s="12" t="s">
        <v>81</v>
      </c>
      <c r="AW193" s="12" t="s">
        <v>35</v>
      </c>
      <c r="AX193" s="12" t="s">
        <v>73</v>
      </c>
      <c r="AY193" s="230" t="s">
        <v>124</v>
      </c>
    </row>
    <row r="194" spans="2:51" s="13" customFormat="1" ht="12">
      <c r="B194" s="231"/>
      <c r="C194" s="232"/>
      <c r="D194" s="222" t="s">
        <v>134</v>
      </c>
      <c r="E194" s="233" t="s">
        <v>19</v>
      </c>
      <c r="F194" s="234" t="s">
        <v>170</v>
      </c>
      <c r="G194" s="232"/>
      <c r="H194" s="235">
        <v>-8.64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134</v>
      </c>
      <c r="AU194" s="241" t="s">
        <v>83</v>
      </c>
      <c r="AV194" s="13" t="s">
        <v>83</v>
      </c>
      <c r="AW194" s="13" t="s">
        <v>35</v>
      </c>
      <c r="AX194" s="13" t="s">
        <v>73</v>
      </c>
      <c r="AY194" s="241" t="s">
        <v>124</v>
      </c>
    </row>
    <row r="195" spans="2:51" s="13" customFormat="1" ht="12">
      <c r="B195" s="231"/>
      <c r="C195" s="232"/>
      <c r="D195" s="222" t="s">
        <v>134</v>
      </c>
      <c r="E195" s="233" t="s">
        <v>19</v>
      </c>
      <c r="F195" s="234" t="s">
        <v>171</v>
      </c>
      <c r="G195" s="232"/>
      <c r="H195" s="235">
        <v>-41.23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134</v>
      </c>
      <c r="AU195" s="241" t="s">
        <v>83</v>
      </c>
      <c r="AV195" s="13" t="s">
        <v>83</v>
      </c>
      <c r="AW195" s="13" t="s">
        <v>35</v>
      </c>
      <c r="AX195" s="13" t="s">
        <v>73</v>
      </c>
      <c r="AY195" s="241" t="s">
        <v>124</v>
      </c>
    </row>
    <row r="196" spans="2:51" s="13" customFormat="1" ht="12">
      <c r="B196" s="231"/>
      <c r="C196" s="232"/>
      <c r="D196" s="222" t="s">
        <v>134</v>
      </c>
      <c r="E196" s="233" t="s">
        <v>19</v>
      </c>
      <c r="F196" s="234" t="s">
        <v>172</v>
      </c>
      <c r="G196" s="232"/>
      <c r="H196" s="235">
        <v>-57.12</v>
      </c>
      <c r="I196" s="236"/>
      <c r="J196" s="232"/>
      <c r="K196" s="232"/>
      <c r="L196" s="237"/>
      <c r="M196" s="238"/>
      <c r="N196" s="239"/>
      <c r="O196" s="239"/>
      <c r="P196" s="239"/>
      <c r="Q196" s="239"/>
      <c r="R196" s="239"/>
      <c r="S196" s="239"/>
      <c r="T196" s="240"/>
      <c r="AT196" s="241" t="s">
        <v>134</v>
      </c>
      <c r="AU196" s="241" t="s">
        <v>83</v>
      </c>
      <c r="AV196" s="13" t="s">
        <v>83</v>
      </c>
      <c r="AW196" s="13" t="s">
        <v>35</v>
      </c>
      <c r="AX196" s="13" t="s">
        <v>73</v>
      </c>
      <c r="AY196" s="241" t="s">
        <v>124</v>
      </c>
    </row>
    <row r="197" spans="2:51" s="13" customFormat="1" ht="12">
      <c r="B197" s="231"/>
      <c r="C197" s="232"/>
      <c r="D197" s="222" t="s">
        <v>134</v>
      </c>
      <c r="E197" s="233" t="s">
        <v>19</v>
      </c>
      <c r="F197" s="234" t="s">
        <v>173</v>
      </c>
      <c r="G197" s="232"/>
      <c r="H197" s="235">
        <v>-2.28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134</v>
      </c>
      <c r="AU197" s="241" t="s">
        <v>83</v>
      </c>
      <c r="AV197" s="13" t="s">
        <v>83</v>
      </c>
      <c r="AW197" s="13" t="s">
        <v>35</v>
      </c>
      <c r="AX197" s="13" t="s">
        <v>73</v>
      </c>
      <c r="AY197" s="241" t="s">
        <v>124</v>
      </c>
    </row>
    <row r="198" spans="2:51" s="13" customFormat="1" ht="12">
      <c r="B198" s="231"/>
      <c r="C198" s="232"/>
      <c r="D198" s="222" t="s">
        <v>134</v>
      </c>
      <c r="E198" s="233" t="s">
        <v>19</v>
      </c>
      <c r="F198" s="234" t="s">
        <v>174</v>
      </c>
      <c r="G198" s="232"/>
      <c r="H198" s="235">
        <v>-3.36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134</v>
      </c>
      <c r="AU198" s="241" t="s">
        <v>83</v>
      </c>
      <c r="AV198" s="13" t="s">
        <v>83</v>
      </c>
      <c r="AW198" s="13" t="s">
        <v>35</v>
      </c>
      <c r="AX198" s="13" t="s">
        <v>73</v>
      </c>
      <c r="AY198" s="241" t="s">
        <v>124</v>
      </c>
    </row>
    <row r="199" spans="2:51" s="14" customFormat="1" ht="12">
      <c r="B199" s="242"/>
      <c r="C199" s="243"/>
      <c r="D199" s="222" t="s">
        <v>134</v>
      </c>
      <c r="E199" s="244" t="s">
        <v>19</v>
      </c>
      <c r="F199" s="245" t="s">
        <v>175</v>
      </c>
      <c r="G199" s="243"/>
      <c r="H199" s="246">
        <v>2346.95</v>
      </c>
      <c r="I199" s="247"/>
      <c r="J199" s="243"/>
      <c r="K199" s="243"/>
      <c r="L199" s="248"/>
      <c r="M199" s="249"/>
      <c r="N199" s="250"/>
      <c r="O199" s="250"/>
      <c r="P199" s="250"/>
      <c r="Q199" s="250"/>
      <c r="R199" s="250"/>
      <c r="S199" s="250"/>
      <c r="T199" s="251"/>
      <c r="AT199" s="252" t="s">
        <v>134</v>
      </c>
      <c r="AU199" s="252" t="s">
        <v>83</v>
      </c>
      <c r="AV199" s="14" t="s">
        <v>132</v>
      </c>
      <c r="AW199" s="14" t="s">
        <v>35</v>
      </c>
      <c r="AX199" s="14" t="s">
        <v>81</v>
      </c>
      <c r="AY199" s="252" t="s">
        <v>124</v>
      </c>
    </row>
    <row r="200" spans="2:65" s="1" customFormat="1" ht="16.5" customHeight="1">
      <c r="B200" s="38"/>
      <c r="C200" s="207" t="s">
        <v>8</v>
      </c>
      <c r="D200" s="207" t="s">
        <v>127</v>
      </c>
      <c r="E200" s="208" t="s">
        <v>219</v>
      </c>
      <c r="F200" s="209" t="s">
        <v>220</v>
      </c>
      <c r="G200" s="210" t="s">
        <v>130</v>
      </c>
      <c r="H200" s="211">
        <v>2346.95</v>
      </c>
      <c r="I200" s="212"/>
      <c r="J200" s="213">
        <f>ROUND(I200*H200,2)</f>
        <v>0</v>
      </c>
      <c r="K200" s="209" t="s">
        <v>131</v>
      </c>
      <c r="L200" s="43"/>
      <c r="M200" s="214" t="s">
        <v>19</v>
      </c>
      <c r="N200" s="215" t="s">
        <v>44</v>
      </c>
      <c r="O200" s="83"/>
      <c r="P200" s="216">
        <f>O200*H200</f>
        <v>0</v>
      </c>
      <c r="Q200" s="216">
        <v>0</v>
      </c>
      <c r="R200" s="216">
        <f>Q200*H200</f>
        <v>0</v>
      </c>
      <c r="S200" s="216">
        <v>0.006</v>
      </c>
      <c r="T200" s="217">
        <f>S200*H200</f>
        <v>14.0817</v>
      </c>
      <c r="AR200" s="218" t="s">
        <v>210</v>
      </c>
      <c r="AT200" s="218" t="s">
        <v>127</v>
      </c>
      <c r="AU200" s="218" t="s">
        <v>83</v>
      </c>
      <c r="AY200" s="17" t="s">
        <v>124</v>
      </c>
      <c r="BE200" s="219">
        <f>IF(N200="základní",J200,0)</f>
        <v>0</v>
      </c>
      <c r="BF200" s="219">
        <f>IF(N200="snížená",J200,0)</f>
        <v>0</v>
      </c>
      <c r="BG200" s="219">
        <f>IF(N200="zákl. přenesená",J200,0)</f>
        <v>0</v>
      </c>
      <c r="BH200" s="219">
        <f>IF(N200="sníž. přenesená",J200,0)</f>
        <v>0</v>
      </c>
      <c r="BI200" s="219">
        <f>IF(N200="nulová",J200,0)</f>
        <v>0</v>
      </c>
      <c r="BJ200" s="17" t="s">
        <v>81</v>
      </c>
      <c r="BK200" s="219">
        <f>ROUND(I200*H200,2)</f>
        <v>0</v>
      </c>
      <c r="BL200" s="17" t="s">
        <v>210</v>
      </c>
      <c r="BM200" s="218" t="s">
        <v>226</v>
      </c>
    </row>
    <row r="201" spans="2:47" s="1" customFormat="1" ht="12">
      <c r="B201" s="38"/>
      <c r="C201" s="39"/>
      <c r="D201" s="222" t="s">
        <v>191</v>
      </c>
      <c r="E201" s="39"/>
      <c r="F201" s="253" t="s">
        <v>222</v>
      </c>
      <c r="G201" s="39"/>
      <c r="H201" s="39"/>
      <c r="I201" s="131"/>
      <c r="J201" s="39"/>
      <c r="K201" s="39"/>
      <c r="L201" s="43"/>
      <c r="M201" s="254"/>
      <c r="N201" s="83"/>
      <c r="O201" s="83"/>
      <c r="P201" s="83"/>
      <c r="Q201" s="83"/>
      <c r="R201" s="83"/>
      <c r="S201" s="83"/>
      <c r="T201" s="84"/>
      <c r="AT201" s="17" t="s">
        <v>191</v>
      </c>
      <c r="AU201" s="17" t="s">
        <v>83</v>
      </c>
    </row>
    <row r="202" spans="2:65" s="1" customFormat="1" ht="16.5" customHeight="1">
      <c r="B202" s="38"/>
      <c r="C202" s="207" t="s">
        <v>210</v>
      </c>
      <c r="D202" s="207" t="s">
        <v>127</v>
      </c>
      <c r="E202" s="208" t="s">
        <v>227</v>
      </c>
      <c r="F202" s="209" t="s">
        <v>228</v>
      </c>
      <c r="G202" s="210" t="s">
        <v>130</v>
      </c>
      <c r="H202" s="211">
        <v>2353.601</v>
      </c>
      <c r="I202" s="212"/>
      <c r="J202" s="213">
        <f>ROUND(I202*H202,2)</f>
        <v>0</v>
      </c>
      <c r="K202" s="209" t="s">
        <v>131</v>
      </c>
      <c r="L202" s="43"/>
      <c r="M202" s="214" t="s">
        <v>19</v>
      </c>
      <c r="N202" s="215" t="s">
        <v>44</v>
      </c>
      <c r="O202" s="83"/>
      <c r="P202" s="216">
        <f>O202*H202</f>
        <v>0</v>
      </c>
      <c r="Q202" s="216">
        <v>0.00088</v>
      </c>
      <c r="R202" s="216">
        <f>Q202*H202</f>
        <v>2.07116888</v>
      </c>
      <c r="S202" s="216">
        <v>0</v>
      </c>
      <c r="T202" s="217">
        <f>S202*H202</f>
        <v>0</v>
      </c>
      <c r="AR202" s="218" t="s">
        <v>210</v>
      </c>
      <c r="AT202" s="218" t="s">
        <v>127</v>
      </c>
      <c r="AU202" s="218" t="s">
        <v>83</v>
      </c>
      <c r="AY202" s="17" t="s">
        <v>124</v>
      </c>
      <c r="BE202" s="219">
        <f>IF(N202="základní",J202,0)</f>
        <v>0</v>
      </c>
      <c r="BF202" s="219">
        <f>IF(N202="snížená",J202,0)</f>
        <v>0</v>
      </c>
      <c r="BG202" s="219">
        <f>IF(N202="zákl. přenesená",J202,0)</f>
        <v>0</v>
      </c>
      <c r="BH202" s="219">
        <f>IF(N202="sníž. přenesená",J202,0)</f>
        <v>0</v>
      </c>
      <c r="BI202" s="219">
        <f>IF(N202="nulová",J202,0)</f>
        <v>0</v>
      </c>
      <c r="BJ202" s="17" t="s">
        <v>81</v>
      </c>
      <c r="BK202" s="219">
        <f>ROUND(I202*H202,2)</f>
        <v>0</v>
      </c>
      <c r="BL202" s="17" t="s">
        <v>210</v>
      </c>
      <c r="BM202" s="218" t="s">
        <v>229</v>
      </c>
    </row>
    <row r="203" spans="2:51" s="12" customFormat="1" ht="12">
      <c r="B203" s="220"/>
      <c r="C203" s="221"/>
      <c r="D203" s="222" t="s">
        <v>134</v>
      </c>
      <c r="E203" s="223" t="s">
        <v>19</v>
      </c>
      <c r="F203" s="224" t="s">
        <v>230</v>
      </c>
      <c r="G203" s="221"/>
      <c r="H203" s="223" t="s">
        <v>19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9"/>
      <c r="AT203" s="230" t="s">
        <v>134</v>
      </c>
      <c r="AU203" s="230" t="s">
        <v>83</v>
      </c>
      <c r="AV203" s="12" t="s">
        <v>81</v>
      </c>
      <c r="AW203" s="12" t="s">
        <v>35</v>
      </c>
      <c r="AX203" s="12" t="s">
        <v>73</v>
      </c>
      <c r="AY203" s="230" t="s">
        <v>124</v>
      </c>
    </row>
    <row r="204" spans="2:51" s="12" customFormat="1" ht="12">
      <c r="B204" s="220"/>
      <c r="C204" s="221"/>
      <c r="D204" s="222" t="s">
        <v>134</v>
      </c>
      <c r="E204" s="223" t="s">
        <v>19</v>
      </c>
      <c r="F204" s="224" t="s">
        <v>231</v>
      </c>
      <c r="G204" s="221"/>
      <c r="H204" s="223" t="s">
        <v>19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AT204" s="230" t="s">
        <v>134</v>
      </c>
      <c r="AU204" s="230" t="s">
        <v>83</v>
      </c>
      <c r="AV204" s="12" t="s">
        <v>81</v>
      </c>
      <c r="AW204" s="12" t="s">
        <v>35</v>
      </c>
      <c r="AX204" s="12" t="s">
        <v>73</v>
      </c>
      <c r="AY204" s="230" t="s">
        <v>124</v>
      </c>
    </row>
    <row r="205" spans="2:51" s="13" customFormat="1" ht="12">
      <c r="B205" s="231"/>
      <c r="C205" s="232"/>
      <c r="D205" s="222" t="s">
        <v>134</v>
      </c>
      <c r="E205" s="233" t="s">
        <v>19</v>
      </c>
      <c r="F205" s="234" t="s">
        <v>232</v>
      </c>
      <c r="G205" s="232"/>
      <c r="H205" s="235">
        <v>2822.953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AT205" s="241" t="s">
        <v>134</v>
      </c>
      <c r="AU205" s="241" t="s">
        <v>83</v>
      </c>
      <c r="AV205" s="13" t="s">
        <v>83</v>
      </c>
      <c r="AW205" s="13" t="s">
        <v>35</v>
      </c>
      <c r="AX205" s="13" t="s">
        <v>73</v>
      </c>
      <c r="AY205" s="241" t="s">
        <v>124</v>
      </c>
    </row>
    <row r="206" spans="2:51" s="12" customFormat="1" ht="12">
      <c r="B206" s="220"/>
      <c r="C206" s="221"/>
      <c r="D206" s="222" t="s">
        <v>134</v>
      </c>
      <c r="E206" s="223" t="s">
        <v>19</v>
      </c>
      <c r="F206" s="224" t="s">
        <v>233</v>
      </c>
      <c r="G206" s="221"/>
      <c r="H206" s="223" t="s">
        <v>19</v>
      </c>
      <c r="I206" s="225"/>
      <c r="J206" s="221"/>
      <c r="K206" s="221"/>
      <c r="L206" s="226"/>
      <c r="M206" s="227"/>
      <c r="N206" s="228"/>
      <c r="O206" s="228"/>
      <c r="P206" s="228"/>
      <c r="Q206" s="228"/>
      <c r="R206" s="228"/>
      <c r="S206" s="228"/>
      <c r="T206" s="229"/>
      <c r="AT206" s="230" t="s">
        <v>134</v>
      </c>
      <c r="AU206" s="230" t="s">
        <v>83</v>
      </c>
      <c r="AV206" s="12" t="s">
        <v>81</v>
      </c>
      <c r="AW206" s="12" t="s">
        <v>35</v>
      </c>
      <c r="AX206" s="12" t="s">
        <v>73</v>
      </c>
      <c r="AY206" s="230" t="s">
        <v>124</v>
      </c>
    </row>
    <row r="207" spans="2:51" s="12" customFormat="1" ht="12">
      <c r="B207" s="220"/>
      <c r="C207" s="221"/>
      <c r="D207" s="222" t="s">
        <v>134</v>
      </c>
      <c r="E207" s="223" t="s">
        <v>19</v>
      </c>
      <c r="F207" s="224" t="s">
        <v>234</v>
      </c>
      <c r="G207" s="221"/>
      <c r="H207" s="223" t="s">
        <v>19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AT207" s="230" t="s">
        <v>134</v>
      </c>
      <c r="AU207" s="230" t="s">
        <v>83</v>
      </c>
      <c r="AV207" s="12" t="s">
        <v>81</v>
      </c>
      <c r="AW207" s="12" t="s">
        <v>35</v>
      </c>
      <c r="AX207" s="12" t="s">
        <v>73</v>
      </c>
      <c r="AY207" s="230" t="s">
        <v>124</v>
      </c>
    </row>
    <row r="208" spans="2:51" s="13" customFormat="1" ht="12">
      <c r="B208" s="231"/>
      <c r="C208" s="232"/>
      <c r="D208" s="222" t="s">
        <v>134</v>
      </c>
      <c r="E208" s="233" t="s">
        <v>19</v>
      </c>
      <c r="F208" s="234" t="s">
        <v>235</v>
      </c>
      <c r="G208" s="232"/>
      <c r="H208" s="235">
        <v>-125.879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AT208" s="241" t="s">
        <v>134</v>
      </c>
      <c r="AU208" s="241" t="s">
        <v>83</v>
      </c>
      <c r="AV208" s="13" t="s">
        <v>83</v>
      </c>
      <c r="AW208" s="13" t="s">
        <v>35</v>
      </c>
      <c r="AX208" s="13" t="s">
        <v>73</v>
      </c>
      <c r="AY208" s="241" t="s">
        <v>124</v>
      </c>
    </row>
    <row r="209" spans="2:51" s="13" customFormat="1" ht="12">
      <c r="B209" s="231"/>
      <c r="C209" s="232"/>
      <c r="D209" s="222" t="s">
        <v>134</v>
      </c>
      <c r="E209" s="233" t="s">
        <v>19</v>
      </c>
      <c r="F209" s="234" t="s">
        <v>236</v>
      </c>
      <c r="G209" s="232"/>
      <c r="H209" s="235">
        <v>-64.403</v>
      </c>
      <c r="I209" s="236"/>
      <c r="J209" s="232"/>
      <c r="K209" s="232"/>
      <c r="L209" s="237"/>
      <c r="M209" s="238"/>
      <c r="N209" s="239"/>
      <c r="O209" s="239"/>
      <c r="P209" s="239"/>
      <c r="Q209" s="239"/>
      <c r="R209" s="239"/>
      <c r="S209" s="239"/>
      <c r="T209" s="240"/>
      <c r="AT209" s="241" t="s">
        <v>134</v>
      </c>
      <c r="AU209" s="241" t="s">
        <v>83</v>
      </c>
      <c r="AV209" s="13" t="s">
        <v>83</v>
      </c>
      <c r="AW209" s="13" t="s">
        <v>35</v>
      </c>
      <c r="AX209" s="13" t="s">
        <v>73</v>
      </c>
      <c r="AY209" s="241" t="s">
        <v>124</v>
      </c>
    </row>
    <row r="210" spans="2:51" s="12" customFormat="1" ht="12">
      <c r="B210" s="220"/>
      <c r="C210" s="221"/>
      <c r="D210" s="222" t="s">
        <v>134</v>
      </c>
      <c r="E210" s="223" t="s">
        <v>19</v>
      </c>
      <c r="F210" s="224" t="s">
        <v>237</v>
      </c>
      <c r="G210" s="221"/>
      <c r="H210" s="223" t="s">
        <v>19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9"/>
      <c r="AT210" s="230" t="s">
        <v>134</v>
      </c>
      <c r="AU210" s="230" t="s">
        <v>83</v>
      </c>
      <c r="AV210" s="12" t="s">
        <v>81</v>
      </c>
      <c r="AW210" s="12" t="s">
        <v>35</v>
      </c>
      <c r="AX210" s="12" t="s">
        <v>73</v>
      </c>
      <c r="AY210" s="230" t="s">
        <v>124</v>
      </c>
    </row>
    <row r="211" spans="2:51" s="13" customFormat="1" ht="12">
      <c r="B211" s="231"/>
      <c r="C211" s="232"/>
      <c r="D211" s="222" t="s">
        <v>134</v>
      </c>
      <c r="E211" s="233" t="s">
        <v>19</v>
      </c>
      <c r="F211" s="234" t="s">
        <v>165</v>
      </c>
      <c r="G211" s="232"/>
      <c r="H211" s="235">
        <v>-9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40"/>
      <c r="AT211" s="241" t="s">
        <v>134</v>
      </c>
      <c r="AU211" s="241" t="s">
        <v>83</v>
      </c>
      <c r="AV211" s="13" t="s">
        <v>83</v>
      </c>
      <c r="AW211" s="13" t="s">
        <v>35</v>
      </c>
      <c r="AX211" s="13" t="s">
        <v>73</v>
      </c>
      <c r="AY211" s="241" t="s">
        <v>124</v>
      </c>
    </row>
    <row r="212" spans="2:51" s="12" customFormat="1" ht="12">
      <c r="B212" s="220"/>
      <c r="C212" s="221"/>
      <c r="D212" s="222" t="s">
        <v>134</v>
      </c>
      <c r="E212" s="223" t="s">
        <v>19</v>
      </c>
      <c r="F212" s="224" t="s">
        <v>238</v>
      </c>
      <c r="G212" s="221"/>
      <c r="H212" s="223" t="s">
        <v>19</v>
      </c>
      <c r="I212" s="225"/>
      <c r="J212" s="221"/>
      <c r="K212" s="221"/>
      <c r="L212" s="226"/>
      <c r="M212" s="227"/>
      <c r="N212" s="228"/>
      <c r="O212" s="228"/>
      <c r="P212" s="228"/>
      <c r="Q212" s="228"/>
      <c r="R212" s="228"/>
      <c r="S212" s="228"/>
      <c r="T212" s="229"/>
      <c r="AT212" s="230" t="s">
        <v>134</v>
      </c>
      <c r="AU212" s="230" t="s">
        <v>83</v>
      </c>
      <c r="AV212" s="12" t="s">
        <v>81</v>
      </c>
      <c r="AW212" s="12" t="s">
        <v>35</v>
      </c>
      <c r="AX212" s="12" t="s">
        <v>73</v>
      </c>
      <c r="AY212" s="230" t="s">
        <v>124</v>
      </c>
    </row>
    <row r="213" spans="2:51" s="13" customFormat="1" ht="12">
      <c r="B213" s="231"/>
      <c r="C213" s="232"/>
      <c r="D213" s="222" t="s">
        <v>134</v>
      </c>
      <c r="E213" s="233" t="s">
        <v>19</v>
      </c>
      <c r="F213" s="234" t="s">
        <v>239</v>
      </c>
      <c r="G213" s="232"/>
      <c r="H213" s="235">
        <v>-155.04</v>
      </c>
      <c r="I213" s="236"/>
      <c r="J213" s="232"/>
      <c r="K213" s="232"/>
      <c r="L213" s="237"/>
      <c r="M213" s="238"/>
      <c r="N213" s="239"/>
      <c r="O213" s="239"/>
      <c r="P213" s="239"/>
      <c r="Q213" s="239"/>
      <c r="R213" s="239"/>
      <c r="S213" s="239"/>
      <c r="T213" s="240"/>
      <c r="AT213" s="241" t="s">
        <v>134</v>
      </c>
      <c r="AU213" s="241" t="s">
        <v>83</v>
      </c>
      <c r="AV213" s="13" t="s">
        <v>83</v>
      </c>
      <c r="AW213" s="13" t="s">
        <v>35</v>
      </c>
      <c r="AX213" s="13" t="s">
        <v>73</v>
      </c>
      <c r="AY213" s="241" t="s">
        <v>124</v>
      </c>
    </row>
    <row r="214" spans="2:51" s="12" customFormat="1" ht="12">
      <c r="B214" s="220"/>
      <c r="C214" s="221"/>
      <c r="D214" s="222" t="s">
        <v>134</v>
      </c>
      <c r="E214" s="223" t="s">
        <v>19</v>
      </c>
      <c r="F214" s="224" t="s">
        <v>240</v>
      </c>
      <c r="G214" s="221"/>
      <c r="H214" s="223" t="s">
        <v>19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9"/>
      <c r="AT214" s="230" t="s">
        <v>134</v>
      </c>
      <c r="AU214" s="230" t="s">
        <v>83</v>
      </c>
      <c r="AV214" s="12" t="s">
        <v>81</v>
      </c>
      <c r="AW214" s="12" t="s">
        <v>35</v>
      </c>
      <c r="AX214" s="12" t="s">
        <v>73</v>
      </c>
      <c r="AY214" s="230" t="s">
        <v>124</v>
      </c>
    </row>
    <row r="215" spans="2:51" s="13" customFormat="1" ht="12">
      <c r="B215" s="231"/>
      <c r="C215" s="232"/>
      <c r="D215" s="222" t="s">
        <v>134</v>
      </c>
      <c r="E215" s="233" t="s">
        <v>19</v>
      </c>
      <c r="F215" s="234" t="s">
        <v>170</v>
      </c>
      <c r="G215" s="232"/>
      <c r="H215" s="235">
        <v>-8.64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40"/>
      <c r="AT215" s="241" t="s">
        <v>134</v>
      </c>
      <c r="AU215" s="241" t="s">
        <v>83</v>
      </c>
      <c r="AV215" s="13" t="s">
        <v>83</v>
      </c>
      <c r="AW215" s="13" t="s">
        <v>35</v>
      </c>
      <c r="AX215" s="13" t="s">
        <v>73</v>
      </c>
      <c r="AY215" s="241" t="s">
        <v>124</v>
      </c>
    </row>
    <row r="216" spans="2:51" s="13" customFormat="1" ht="12">
      <c r="B216" s="231"/>
      <c r="C216" s="232"/>
      <c r="D216" s="222" t="s">
        <v>134</v>
      </c>
      <c r="E216" s="233" t="s">
        <v>19</v>
      </c>
      <c r="F216" s="234" t="s">
        <v>171</v>
      </c>
      <c r="G216" s="232"/>
      <c r="H216" s="235">
        <v>-41.23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AT216" s="241" t="s">
        <v>134</v>
      </c>
      <c r="AU216" s="241" t="s">
        <v>83</v>
      </c>
      <c r="AV216" s="13" t="s">
        <v>83</v>
      </c>
      <c r="AW216" s="13" t="s">
        <v>35</v>
      </c>
      <c r="AX216" s="13" t="s">
        <v>73</v>
      </c>
      <c r="AY216" s="241" t="s">
        <v>124</v>
      </c>
    </row>
    <row r="217" spans="2:51" s="13" customFormat="1" ht="12">
      <c r="B217" s="231"/>
      <c r="C217" s="232"/>
      <c r="D217" s="222" t="s">
        <v>134</v>
      </c>
      <c r="E217" s="233" t="s">
        <v>19</v>
      </c>
      <c r="F217" s="234" t="s">
        <v>241</v>
      </c>
      <c r="G217" s="232"/>
      <c r="H217" s="235">
        <v>-35.76</v>
      </c>
      <c r="I217" s="236"/>
      <c r="J217" s="232"/>
      <c r="K217" s="232"/>
      <c r="L217" s="237"/>
      <c r="M217" s="238"/>
      <c r="N217" s="239"/>
      <c r="O217" s="239"/>
      <c r="P217" s="239"/>
      <c r="Q217" s="239"/>
      <c r="R217" s="239"/>
      <c r="S217" s="239"/>
      <c r="T217" s="240"/>
      <c r="AT217" s="241" t="s">
        <v>134</v>
      </c>
      <c r="AU217" s="241" t="s">
        <v>83</v>
      </c>
      <c r="AV217" s="13" t="s">
        <v>83</v>
      </c>
      <c r="AW217" s="13" t="s">
        <v>35</v>
      </c>
      <c r="AX217" s="13" t="s">
        <v>73</v>
      </c>
      <c r="AY217" s="241" t="s">
        <v>124</v>
      </c>
    </row>
    <row r="218" spans="2:51" s="13" customFormat="1" ht="12">
      <c r="B218" s="231"/>
      <c r="C218" s="232"/>
      <c r="D218" s="222" t="s">
        <v>134</v>
      </c>
      <c r="E218" s="233" t="s">
        <v>19</v>
      </c>
      <c r="F218" s="234" t="s">
        <v>242</v>
      </c>
      <c r="G218" s="232"/>
      <c r="H218" s="235">
        <v>-23.76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134</v>
      </c>
      <c r="AU218" s="241" t="s">
        <v>83</v>
      </c>
      <c r="AV218" s="13" t="s">
        <v>83</v>
      </c>
      <c r="AW218" s="13" t="s">
        <v>35</v>
      </c>
      <c r="AX218" s="13" t="s">
        <v>73</v>
      </c>
      <c r="AY218" s="241" t="s">
        <v>124</v>
      </c>
    </row>
    <row r="219" spans="2:51" s="13" customFormat="1" ht="12">
      <c r="B219" s="231"/>
      <c r="C219" s="232"/>
      <c r="D219" s="222" t="s">
        <v>134</v>
      </c>
      <c r="E219" s="233" t="s">
        <v>19</v>
      </c>
      <c r="F219" s="234" t="s">
        <v>173</v>
      </c>
      <c r="G219" s="232"/>
      <c r="H219" s="235">
        <v>-2.28</v>
      </c>
      <c r="I219" s="236"/>
      <c r="J219" s="232"/>
      <c r="K219" s="232"/>
      <c r="L219" s="237"/>
      <c r="M219" s="238"/>
      <c r="N219" s="239"/>
      <c r="O219" s="239"/>
      <c r="P219" s="239"/>
      <c r="Q219" s="239"/>
      <c r="R219" s="239"/>
      <c r="S219" s="239"/>
      <c r="T219" s="240"/>
      <c r="AT219" s="241" t="s">
        <v>134</v>
      </c>
      <c r="AU219" s="241" t="s">
        <v>83</v>
      </c>
      <c r="AV219" s="13" t="s">
        <v>83</v>
      </c>
      <c r="AW219" s="13" t="s">
        <v>35</v>
      </c>
      <c r="AX219" s="13" t="s">
        <v>73</v>
      </c>
      <c r="AY219" s="241" t="s">
        <v>124</v>
      </c>
    </row>
    <row r="220" spans="2:51" s="13" customFormat="1" ht="12">
      <c r="B220" s="231"/>
      <c r="C220" s="232"/>
      <c r="D220" s="222" t="s">
        <v>134</v>
      </c>
      <c r="E220" s="233" t="s">
        <v>19</v>
      </c>
      <c r="F220" s="234" t="s">
        <v>243</v>
      </c>
      <c r="G220" s="232"/>
      <c r="H220" s="235">
        <v>-3.36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AT220" s="241" t="s">
        <v>134</v>
      </c>
      <c r="AU220" s="241" t="s">
        <v>83</v>
      </c>
      <c r="AV220" s="13" t="s">
        <v>83</v>
      </c>
      <c r="AW220" s="13" t="s">
        <v>35</v>
      </c>
      <c r="AX220" s="13" t="s">
        <v>73</v>
      </c>
      <c r="AY220" s="241" t="s">
        <v>124</v>
      </c>
    </row>
    <row r="221" spans="2:51" s="14" customFormat="1" ht="12">
      <c r="B221" s="242"/>
      <c r="C221" s="243"/>
      <c r="D221" s="222" t="s">
        <v>134</v>
      </c>
      <c r="E221" s="244" t="s">
        <v>19</v>
      </c>
      <c r="F221" s="245" t="s">
        <v>175</v>
      </c>
      <c r="G221" s="243"/>
      <c r="H221" s="246">
        <v>2353.6009999999997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134</v>
      </c>
      <c r="AU221" s="252" t="s">
        <v>83</v>
      </c>
      <c r="AV221" s="14" t="s">
        <v>132</v>
      </c>
      <c r="AW221" s="14" t="s">
        <v>35</v>
      </c>
      <c r="AX221" s="14" t="s">
        <v>81</v>
      </c>
      <c r="AY221" s="252" t="s">
        <v>124</v>
      </c>
    </row>
    <row r="222" spans="2:65" s="1" customFormat="1" ht="24" customHeight="1">
      <c r="B222" s="38"/>
      <c r="C222" s="255" t="s">
        <v>244</v>
      </c>
      <c r="D222" s="255" t="s">
        <v>245</v>
      </c>
      <c r="E222" s="256" t="s">
        <v>246</v>
      </c>
      <c r="F222" s="257" t="s">
        <v>247</v>
      </c>
      <c r="G222" s="258" t="s">
        <v>130</v>
      </c>
      <c r="H222" s="259">
        <v>2706.641</v>
      </c>
      <c r="I222" s="260"/>
      <c r="J222" s="261">
        <f>ROUND(I222*H222,2)</f>
        <v>0</v>
      </c>
      <c r="K222" s="257" t="s">
        <v>131</v>
      </c>
      <c r="L222" s="262"/>
      <c r="M222" s="263" t="s">
        <v>19</v>
      </c>
      <c r="N222" s="264" t="s">
        <v>44</v>
      </c>
      <c r="O222" s="83"/>
      <c r="P222" s="216">
        <f>O222*H222</f>
        <v>0</v>
      </c>
      <c r="Q222" s="216">
        <v>0.001</v>
      </c>
      <c r="R222" s="216">
        <f>Q222*H222</f>
        <v>2.7066410000000003</v>
      </c>
      <c r="S222" s="216">
        <v>0</v>
      </c>
      <c r="T222" s="217">
        <f>S222*H222</f>
        <v>0</v>
      </c>
      <c r="AR222" s="218" t="s">
        <v>248</v>
      </c>
      <c r="AT222" s="218" t="s">
        <v>245</v>
      </c>
      <c r="AU222" s="218" t="s">
        <v>83</v>
      </c>
      <c r="AY222" s="17" t="s">
        <v>124</v>
      </c>
      <c r="BE222" s="219">
        <f>IF(N222="základní",J222,0)</f>
        <v>0</v>
      </c>
      <c r="BF222" s="219">
        <f>IF(N222="snížená",J222,0)</f>
        <v>0</v>
      </c>
      <c r="BG222" s="219">
        <f>IF(N222="zákl. přenesená",J222,0)</f>
        <v>0</v>
      </c>
      <c r="BH222" s="219">
        <f>IF(N222="sníž. přenesená",J222,0)</f>
        <v>0</v>
      </c>
      <c r="BI222" s="219">
        <f>IF(N222="nulová",J222,0)</f>
        <v>0</v>
      </c>
      <c r="BJ222" s="17" t="s">
        <v>81</v>
      </c>
      <c r="BK222" s="219">
        <f>ROUND(I222*H222,2)</f>
        <v>0</v>
      </c>
      <c r="BL222" s="17" t="s">
        <v>210</v>
      </c>
      <c r="BM222" s="218" t="s">
        <v>249</v>
      </c>
    </row>
    <row r="223" spans="2:51" s="13" customFormat="1" ht="12">
      <c r="B223" s="231"/>
      <c r="C223" s="232"/>
      <c r="D223" s="222" t="s">
        <v>134</v>
      </c>
      <c r="E223" s="232"/>
      <c r="F223" s="234" t="s">
        <v>250</v>
      </c>
      <c r="G223" s="232"/>
      <c r="H223" s="235">
        <v>2706.641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AT223" s="241" t="s">
        <v>134</v>
      </c>
      <c r="AU223" s="241" t="s">
        <v>83</v>
      </c>
      <c r="AV223" s="13" t="s">
        <v>83</v>
      </c>
      <c r="AW223" s="13" t="s">
        <v>4</v>
      </c>
      <c r="AX223" s="13" t="s">
        <v>81</v>
      </c>
      <c r="AY223" s="241" t="s">
        <v>124</v>
      </c>
    </row>
    <row r="224" spans="2:65" s="1" customFormat="1" ht="24" customHeight="1">
      <c r="B224" s="38"/>
      <c r="C224" s="207" t="s">
        <v>251</v>
      </c>
      <c r="D224" s="207" t="s">
        <v>127</v>
      </c>
      <c r="E224" s="208" t="s">
        <v>252</v>
      </c>
      <c r="F224" s="209" t="s">
        <v>253</v>
      </c>
      <c r="G224" s="210" t="s">
        <v>254</v>
      </c>
      <c r="H224" s="211">
        <v>59</v>
      </c>
      <c r="I224" s="212"/>
      <c r="J224" s="213">
        <f>ROUND(I224*H224,2)</f>
        <v>0</v>
      </c>
      <c r="K224" s="209" t="s">
        <v>131</v>
      </c>
      <c r="L224" s="43"/>
      <c r="M224" s="214" t="s">
        <v>19</v>
      </c>
      <c r="N224" s="215" t="s">
        <v>44</v>
      </c>
      <c r="O224" s="83"/>
      <c r="P224" s="216">
        <f>O224*H224</f>
        <v>0</v>
      </c>
      <c r="Q224" s="216">
        <v>0.0075</v>
      </c>
      <c r="R224" s="216">
        <f>Q224*H224</f>
        <v>0.4425</v>
      </c>
      <c r="S224" s="216">
        <v>0</v>
      </c>
      <c r="T224" s="217">
        <f>S224*H224</f>
        <v>0</v>
      </c>
      <c r="AR224" s="218" t="s">
        <v>210</v>
      </c>
      <c r="AT224" s="218" t="s">
        <v>127</v>
      </c>
      <c r="AU224" s="218" t="s">
        <v>83</v>
      </c>
      <c r="AY224" s="17" t="s">
        <v>124</v>
      </c>
      <c r="BE224" s="219">
        <f>IF(N224="základní",J224,0)</f>
        <v>0</v>
      </c>
      <c r="BF224" s="219">
        <f>IF(N224="snížená",J224,0)</f>
        <v>0</v>
      </c>
      <c r="BG224" s="219">
        <f>IF(N224="zákl. přenesená",J224,0)</f>
        <v>0</v>
      </c>
      <c r="BH224" s="219">
        <f>IF(N224="sníž. přenesená",J224,0)</f>
        <v>0</v>
      </c>
      <c r="BI224" s="219">
        <f>IF(N224="nulová",J224,0)</f>
        <v>0</v>
      </c>
      <c r="BJ224" s="17" t="s">
        <v>81</v>
      </c>
      <c r="BK224" s="219">
        <f>ROUND(I224*H224,2)</f>
        <v>0</v>
      </c>
      <c r="BL224" s="17" t="s">
        <v>210</v>
      </c>
      <c r="BM224" s="218" t="s">
        <v>255</v>
      </c>
    </row>
    <row r="225" spans="2:51" s="12" customFormat="1" ht="12">
      <c r="B225" s="220"/>
      <c r="C225" s="221"/>
      <c r="D225" s="222" t="s">
        <v>134</v>
      </c>
      <c r="E225" s="223" t="s">
        <v>19</v>
      </c>
      <c r="F225" s="224" t="s">
        <v>256</v>
      </c>
      <c r="G225" s="221"/>
      <c r="H225" s="223" t="s">
        <v>19</v>
      </c>
      <c r="I225" s="225"/>
      <c r="J225" s="221"/>
      <c r="K225" s="221"/>
      <c r="L225" s="226"/>
      <c r="M225" s="227"/>
      <c r="N225" s="228"/>
      <c r="O225" s="228"/>
      <c r="P225" s="228"/>
      <c r="Q225" s="228"/>
      <c r="R225" s="228"/>
      <c r="S225" s="228"/>
      <c r="T225" s="229"/>
      <c r="AT225" s="230" t="s">
        <v>134</v>
      </c>
      <c r="AU225" s="230" t="s">
        <v>83</v>
      </c>
      <c r="AV225" s="12" t="s">
        <v>81</v>
      </c>
      <c r="AW225" s="12" t="s">
        <v>35</v>
      </c>
      <c r="AX225" s="12" t="s">
        <v>73</v>
      </c>
      <c r="AY225" s="230" t="s">
        <v>124</v>
      </c>
    </row>
    <row r="226" spans="2:51" s="13" customFormat="1" ht="12">
      <c r="B226" s="231"/>
      <c r="C226" s="232"/>
      <c r="D226" s="222" t="s">
        <v>134</v>
      </c>
      <c r="E226" s="233" t="s">
        <v>19</v>
      </c>
      <c r="F226" s="234" t="s">
        <v>251</v>
      </c>
      <c r="G226" s="232"/>
      <c r="H226" s="235">
        <v>18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AT226" s="241" t="s">
        <v>134</v>
      </c>
      <c r="AU226" s="241" t="s">
        <v>83</v>
      </c>
      <c r="AV226" s="13" t="s">
        <v>83</v>
      </c>
      <c r="AW226" s="13" t="s">
        <v>35</v>
      </c>
      <c r="AX226" s="13" t="s">
        <v>73</v>
      </c>
      <c r="AY226" s="241" t="s">
        <v>124</v>
      </c>
    </row>
    <row r="227" spans="2:51" s="12" customFormat="1" ht="12">
      <c r="B227" s="220"/>
      <c r="C227" s="221"/>
      <c r="D227" s="222" t="s">
        <v>134</v>
      </c>
      <c r="E227" s="223" t="s">
        <v>19</v>
      </c>
      <c r="F227" s="224" t="s">
        <v>257</v>
      </c>
      <c r="G227" s="221"/>
      <c r="H227" s="223" t="s">
        <v>19</v>
      </c>
      <c r="I227" s="225"/>
      <c r="J227" s="221"/>
      <c r="K227" s="221"/>
      <c r="L227" s="226"/>
      <c r="M227" s="227"/>
      <c r="N227" s="228"/>
      <c r="O227" s="228"/>
      <c r="P227" s="228"/>
      <c r="Q227" s="228"/>
      <c r="R227" s="228"/>
      <c r="S227" s="228"/>
      <c r="T227" s="229"/>
      <c r="AT227" s="230" t="s">
        <v>134</v>
      </c>
      <c r="AU227" s="230" t="s">
        <v>83</v>
      </c>
      <c r="AV227" s="12" t="s">
        <v>81</v>
      </c>
      <c r="AW227" s="12" t="s">
        <v>35</v>
      </c>
      <c r="AX227" s="12" t="s">
        <v>73</v>
      </c>
      <c r="AY227" s="230" t="s">
        <v>124</v>
      </c>
    </row>
    <row r="228" spans="2:51" s="13" customFormat="1" ht="12">
      <c r="B228" s="231"/>
      <c r="C228" s="232"/>
      <c r="D228" s="222" t="s">
        <v>134</v>
      </c>
      <c r="E228" s="233" t="s">
        <v>19</v>
      </c>
      <c r="F228" s="234" t="s">
        <v>258</v>
      </c>
      <c r="G228" s="232"/>
      <c r="H228" s="235">
        <v>41</v>
      </c>
      <c r="I228" s="236"/>
      <c r="J228" s="232"/>
      <c r="K228" s="232"/>
      <c r="L228" s="237"/>
      <c r="M228" s="238"/>
      <c r="N228" s="239"/>
      <c r="O228" s="239"/>
      <c r="P228" s="239"/>
      <c r="Q228" s="239"/>
      <c r="R228" s="239"/>
      <c r="S228" s="239"/>
      <c r="T228" s="240"/>
      <c r="AT228" s="241" t="s">
        <v>134</v>
      </c>
      <c r="AU228" s="241" t="s">
        <v>83</v>
      </c>
      <c r="AV228" s="13" t="s">
        <v>83</v>
      </c>
      <c r="AW228" s="13" t="s">
        <v>35</v>
      </c>
      <c r="AX228" s="13" t="s">
        <v>73</v>
      </c>
      <c r="AY228" s="241" t="s">
        <v>124</v>
      </c>
    </row>
    <row r="229" spans="2:51" s="14" customFormat="1" ht="12">
      <c r="B229" s="242"/>
      <c r="C229" s="243"/>
      <c r="D229" s="222" t="s">
        <v>134</v>
      </c>
      <c r="E229" s="244" t="s">
        <v>19</v>
      </c>
      <c r="F229" s="245" t="s">
        <v>175</v>
      </c>
      <c r="G229" s="243"/>
      <c r="H229" s="246">
        <v>59</v>
      </c>
      <c r="I229" s="247"/>
      <c r="J229" s="243"/>
      <c r="K229" s="243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134</v>
      </c>
      <c r="AU229" s="252" t="s">
        <v>83</v>
      </c>
      <c r="AV229" s="14" t="s">
        <v>132</v>
      </c>
      <c r="AW229" s="14" t="s">
        <v>35</v>
      </c>
      <c r="AX229" s="14" t="s">
        <v>81</v>
      </c>
      <c r="AY229" s="252" t="s">
        <v>124</v>
      </c>
    </row>
    <row r="230" spans="2:65" s="1" customFormat="1" ht="16.5" customHeight="1">
      <c r="B230" s="38"/>
      <c r="C230" s="255" t="s">
        <v>259</v>
      </c>
      <c r="D230" s="255" t="s">
        <v>245</v>
      </c>
      <c r="E230" s="256" t="s">
        <v>260</v>
      </c>
      <c r="F230" s="257" t="s">
        <v>261</v>
      </c>
      <c r="G230" s="258" t="s">
        <v>254</v>
      </c>
      <c r="H230" s="259">
        <v>41</v>
      </c>
      <c r="I230" s="260"/>
      <c r="J230" s="261">
        <f>ROUND(I230*H230,2)</f>
        <v>0</v>
      </c>
      <c r="K230" s="257" t="s">
        <v>131</v>
      </c>
      <c r="L230" s="262"/>
      <c r="M230" s="263" t="s">
        <v>19</v>
      </c>
      <c r="N230" s="264" t="s">
        <v>44</v>
      </c>
      <c r="O230" s="83"/>
      <c r="P230" s="216">
        <f>O230*H230</f>
        <v>0</v>
      </c>
      <c r="Q230" s="216">
        <v>0.0003</v>
      </c>
      <c r="R230" s="216">
        <f>Q230*H230</f>
        <v>0.012299999999999998</v>
      </c>
      <c r="S230" s="216">
        <v>0</v>
      </c>
      <c r="T230" s="217">
        <f>S230*H230</f>
        <v>0</v>
      </c>
      <c r="AR230" s="218" t="s">
        <v>248</v>
      </c>
      <c r="AT230" s="218" t="s">
        <v>245</v>
      </c>
      <c r="AU230" s="218" t="s">
        <v>83</v>
      </c>
      <c r="AY230" s="17" t="s">
        <v>124</v>
      </c>
      <c r="BE230" s="219">
        <f>IF(N230="základní",J230,0)</f>
        <v>0</v>
      </c>
      <c r="BF230" s="219">
        <f>IF(N230="snížená",J230,0)</f>
        <v>0</v>
      </c>
      <c r="BG230" s="219">
        <f>IF(N230="zákl. přenesená",J230,0)</f>
        <v>0</v>
      </c>
      <c r="BH230" s="219">
        <f>IF(N230="sníž. přenesená",J230,0)</f>
        <v>0</v>
      </c>
      <c r="BI230" s="219">
        <f>IF(N230="nulová",J230,0)</f>
        <v>0</v>
      </c>
      <c r="BJ230" s="17" t="s">
        <v>81</v>
      </c>
      <c r="BK230" s="219">
        <f>ROUND(I230*H230,2)</f>
        <v>0</v>
      </c>
      <c r="BL230" s="17" t="s">
        <v>210</v>
      </c>
      <c r="BM230" s="218" t="s">
        <v>262</v>
      </c>
    </row>
    <row r="231" spans="2:51" s="12" customFormat="1" ht="12">
      <c r="B231" s="220"/>
      <c r="C231" s="221"/>
      <c r="D231" s="222" t="s">
        <v>134</v>
      </c>
      <c r="E231" s="223" t="s">
        <v>19</v>
      </c>
      <c r="F231" s="224" t="s">
        <v>263</v>
      </c>
      <c r="G231" s="221"/>
      <c r="H231" s="223" t="s">
        <v>19</v>
      </c>
      <c r="I231" s="225"/>
      <c r="J231" s="221"/>
      <c r="K231" s="221"/>
      <c r="L231" s="226"/>
      <c r="M231" s="227"/>
      <c r="N231" s="228"/>
      <c r="O231" s="228"/>
      <c r="P231" s="228"/>
      <c r="Q231" s="228"/>
      <c r="R231" s="228"/>
      <c r="S231" s="228"/>
      <c r="T231" s="229"/>
      <c r="AT231" s="230" t="s">
        <v>134</v>
      </c>
      <c r="AU231" s="230" t="s">
        <v>83</v>
      </c>
      <c r="AV231" s="12" t="s">
        <v>81</v>
      </c>
      <c r="AW231" s="12" t="s">
        <v>35</v>
      </c>
      <c r="AX231" s="12" t="s">
        <v>73</v>
      </c>
      <c r="AY231" s="230" t="s">
        <v>124</v>
      </c>
    </row>
    <row r="232" spans="2:51" s="13" customFormat="1" ht="12">
      <c r="B232" s="231"/>
      <c r="C232" s="232"/>
      <c r="D232" s="222" t="s">
        <v>134</v>
      </c>
      <c r="E232" s="233" t="s">
        <v>19</v>
      </c>
      <c r="F232" s="234" t="s">
        <v>258</v>
      </c>
      <c r="G232" s="232"/>
      <c r="H232" s="235">
        <v>41</v>
      </c>
      <c r="I232" s="236"/>
      <c r="J232" s="232"/>
      <c r="K232" s="232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134</v>
      </c>
      <c r="AU232" s="241" t="s">
        <v>83</v>
      </c>
      <c r="AV232" s="13" t="s">
        <v>83</v>
      </c>
      <c r="AW232" s="13" t="s">
        <v>35</v>
      </c>
      <c r="AX232" s="13" t="s">
        <v>81</v>
      </c>
      <c r="AY232" s="241" t="s">
        <v>124</v>
      </c>
    </row>
    <row r="233" spans="2:65" s="1" customFormat="1" ht="16.5" customHeight="1">
      <c r="B233" s="38"/>
      <c r="C233" s="207" t="s">
        <v>264</v>
      </c>
      <c r="D233" s="207" t="s">
        <v>127</v>
      </c>
      <c r="E233" s="208" t="s">
        <v>265</v>
      </c>
      <c r="F233" s="209" t="s">
        <v>266</v>
      </c>
      <c r="G233" s="210" t="s">
        <v>267</v>
      </c>
      <c r="H233" s="211">
        <v>273.5</v>
      </c>
      <c r="I233" s="212"/>
      <c r="J233" s="213">
        <f>ROUND(I233*H233,2)</f>
        <v>0</v>
      </c>
      <c r="K233" s="209" t="s">
        <v>19</v>
      </c>
      <c r="L233" s="43"/>
      <c r="M233" s="214" t="s">
        <v>19</v>
      </c>
      <c r="N233" s="215" t="s">
        <v>44</v>
      </c>
      <c r="O233" s="83"/>
      <c r="P233" s="216">
        <f>O233*H233</f>
        <v>0</v>
      </c>
      <c r="Q233" s="216">
        <v>0.0015</v>
      </c>
      <c r="R233" s="216">
        <f>Q233*H233</f>
        <v>0.41025</v>
      </c>
      <c r="S233" s="216">
        <v>0</v>
      </c>
      <c r="T233" s="217">
        <f>S233*H233</f>
        <v>0</v>
      </c>
      <c r="AR233" s="218" t="s">
        <v>210</v>
      </c>
      <c r="AT233" s="218" t="s">
        <v>127</v>
      </c>
      <c r="AU233" s="218" t="s">
        <v>83</v>
      </c>
      <c r="AY233" s="17" t="s">
        <v>124</v>
      </c>
      <c r="BE233" s="219">
        <f>IF(N233="základní",J233,0)</f>
        <v>0</v>
      </c>
      <c r="BF233" s="219">
        <f>IF(N233="snížená",J233,0)</f>
        <v>0</v>
      </c>
      <c r="BG233" s="219">
        <f>IF(N233="zákl. přenesená",J233,0)</f>
        <v>0</v>
      </c>
      <c r="BH233" s="219">
        <f>IF(N233="sníž. přenesená",J233,0)</f>
        <v>0</v>
      </c>
      <c r="BI233" s="219">
        <f>IF(N233="nulová",J233,0)</f>
        <v>0</v>
      </c>
      <c r="BJ233" s="17" t="s">
        <v>81</v>
      </c>
      <c r="BK233" s="219">
        <f>ROUND(I233*H233,2)</f>
        <v>0</v>
      </c>
      <c r="BL233" s="17" t="s">
        <v>210</v>
      </c>
      <c r="BM233" s="218" t="s">
        <v>268</v>
      </c>
    </row>
    <row r="234" spans="2:51" s="12" customFormat="1" ht="12">
      <c r="B234" s="220"/>
      <c r="C234" s="221"/>
      <c r="D234" s="222" t="s">
        <v>134</v>
      </c>
      <c r="E234" s="223" t="s">
        <v>19</v>
      </c>
      <c r="F234" s="224" t="s">
        <v>269</v>
      </c>
      <c r="G234" s="221"/>
      <c r="H234" s="223" t="s">
        <v>19</v>
      </c>
      <c r="I234" s="225"/>
      <c r="J234" s="221"/>
      <c r="K234" s="221"/>
      <c r="L234" s="226"/>
      <c r="M234" s="227"/>
      <c r="N234" s="228"/>
      <c r="O234" s="228"/>
      <c r="P234" s="228"/>
      <c r="Q234" s="228"/>
      <c r="R234" s="228"/>
      <c r="S234" s="228"/>
      <c r="T234" s="229"/>
      <c r="AT234" s="230" t="s">
        <v>134</v>
      </c>
      <c r="AU234" s="230" t="s">
        <v>83</v>
      </c>
      <c r="AV234" s="12" t="s">
        <v>81</v>
      </c>
      <c r="AW234" s="12" t="s">
        <v>35</v>
      </c>
      <c r="AX234" s="12" t="s">
        <v>73</v>
      </c>
      <c r="AY234" s="230" t="s">
        <v>124</v>
      </c>
    </row>
    <row r="235" spans="2:51" s="13" customFormat="1" ht="12">
      <c r="B235" s="231"/>
      <c r="C235" s="232"/>
      <c r="D235" s="222" t="s">
        <v>134</v>
      </c>
      <c r="E235" s="233" t="s">
        <v>19</v>
      </c>
      <c r="F235" s="234" t="s">
        <v>270</v>
      </c>
      <c r="G235" s="232"/>
      <c r="H235" s="235">
        <v>273.5</v>
      </c>
      <c r="I235" s="236"/>
      <c r="J235" s="232"/>
      <c r="K235" s="232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134</v>
      </c>
      <c r="AU235" s="241" t="s">
        <v>83</v>
      </c>
      <c r="AV235" s="13" t="s">
        <v>83</v>
      </c>
      <c r="AW235" s="13" t="s">
        <v>35</v>
      </c>
      <c r="AX235" s="13" t="s">
        <v>81</v>
      </c>
      <c r="AY235" s="241" t="s">
        <v>124</v>
      </c>
    </row>
    <row r="236" spans="2:65" s="1" customFormat="1" ht="24" customHeight="1">
      <c r="B236" s="38"/>
      <c r="C236" s="207" t="s">
        <v>7</v>
      </c>
      <c r="D236" s="207" t="s">
        <v>127</v>
      </c>
      <c r="E236" s="208" t="s">
        <v>271</v>
      </c>
      <c r="F236" s="209" t="s">
        <v>272</v>
      </c>
      <c r="G236" s="210" t="s">
        <v>267</v>
      </c>
      <c r="H236" s="211">
        <v>105.5</v>
      </c>
      <c r="I236" s="212"/>
      <c r="J236" s="213">
        <f>ROUND(I236*H236,2)</f>
        <v>0</v>
      </c>
      <c r="K236" s="209" t="s">
        <v>131</v>
      </c>
      <c r="L236" s="43"/>
      <c r="M236" s="214" t="s">
        <v>19</v>
      </c>
      <c r="N236" s="215" t="s">
        <v>44</v>
      </c>
      <c r="O236" s="83"/>
      <c r="P236" s="216">
        <f>O236*H236</f>
        <v>0</v>
      </c>
      <c r="Q236" s="216">
        <v>0.00043</v>
      </c>
      <c r="R236" s="216">
        <f>Q236*H236</f>
        <v>0.045364999999999996</v>
      </c>
      <c r="S236" s="216">
        <v>0</v>
      </c>
      <c r="T236" s="217">
        <f>S236*H236</f>
        <v>0</v>
      </c>
      <c r="AR236" s="218" t="s">
        <v>210</v>
      </c>
      <c r="AT236" s="218" t="s">
        <v>127</v>
      </c>
      <c r="AU236" s="218" t="s">
        <v>83</v>
      </c>
      <c r="AY236" s="17" t="s">
        <v>124</v>
      </c>
      <c r="BE236" s="219">
        <f>IF(N236="základní",J236,0)</f>
        <v>0</v>
      </c>
      <c r="BF236" s="219">
        <f>IF(N236="snížená",J236,0)</f>
        <v>0</v>
      </c>
      <c r="BG236" s="219">
        <f>IF(N236="zákl. přenesená",J236,0)</f>
        <v>0</v>
      </c>
      <c r="BH236" s="219">
        <f>IF(N236="sníž. přenesená",J236,0)</f>
        <v>0</v>
      </c>
      <c r="BI236" s="219">
        <f>IF(N236="nulová",J236,0)</f>
        <v>0</v>
      </c>
      <c r="BJ236" s="17" t="s">
        <v>81</v>
      </c>
      <c r="BK236" s="219">
        <f>ROUND(I236*H236,2)</f>
        <v>0</v>
      </c>
      <c r="BL236" s="17" t="s">
        <v>210</v>
      </c>
      <c r="BM236" s="218" t="s">
        <v>273</v>
      </c>
    </row>
    <row r="237" spans="2:51" s="12" customFormat="1" ht="12">
      <c r="B237" s="220"/>
      <c r="C237" s="221"/>
      <c r="D237" s="222" t="s">
        <v>134</v>
      </c>
      <c r="E237" s="223" t="s">
        <v>19</v>
      </c>
      <c r="F237" s="224" t="s">
        <v>274</v>
      </c>
      <c r="G237" s="221"/>
      <c r="H237" s="223" t="s">
        <v>19</v>
      </c>
      <c r="I237" s="225"/>
      <c r="J237" s="221"/>
      <c r="K237" s="221"/>
      <c r="L237" s="226"/>
      <c r="M237" s="227"/>
      <c r="N237" s="228"/>
      <c r="O237" s="228"/>
      <c r="P237" s="228"/>
      <c r="Q237" s="228"/>
      <c r="R237" s="228"/>
      <c r="S237" s="228"/>
      <c r="T237" s="229"/>
      <c r="AT237" s="230" t="s">
        <v>134</v>
      </c>
      <c r="AU237" s="230" t="s">
        <v>83</v>
      </c>
      <c r="AV237" s="12" t="s">
        <v>81</v>
      </c>
      <c r="AW237" s="12" t="s">
        <v>35</v>
      </c>
      <c r="AX237" s="12" t="s">
        <v>73</v>
      </c>
      <c r="AY237" s="230" t="s">
        <v>124</v>
      </c>
    </row>
    <row r="238" spans="2:51" s="13" customFormat="1" ht="12">
      <c r="B238" s="231"/>
      <c r="C238" s="232"/>
      <c r="D238" s="222" t="s">
        <v>134</v>
      </c>
      <c r="E238" s="233" t="s">
        <v>19</v>
      </c>
      <c r="F238" s="234" t="s">
        <v>275</v>
      </c>
      <c r="G238" s="232"/>
      <c r="H238" s="235">
        <v>105.5</v>
      </c>
      <c r="I238" s="236"/>
      <c r="J238" s="232"/>
      <c r="K238" s="232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134</v>
      </c>
      <c r="AU238" s="241" t="s">
        <v>83</v>
      </c>
      <c r="AV238" s="13" t="s">
        <v>83</v>
      </c>
      <c r="AW238" s="13" t="s">
        <v>35</v>
      </c>
      <c r="AX238" s="13" t="s">
        <v>81</v>
      </c>
      <c r="AY238" s="241" t="s">
        <v>124</v>
      </c>
    </row>
    <row r="239" spans="2:65" s="1" customFormat="1" ht="24" customHeight="1">
      <c r="B239" s="38"/>
      <c r="C239" s="207" t="s">
        <v>276</v>
      </c>
      <c r="D239" s="207" t="s">
        <v>127</v>
      </c>
      <c r="E239" s="208" t="s">
        <v>277</v>
      </c>
      <c r="F239" s="209" t="s">
        <v>278</v>
      </c>
      <c r="G239" s="210" t="s">
        <v>267</v>
      </c>
      <c r="H239" s="211">
        <v>530</v>
      </c>
      <c r="I239" s="212"/>
      <c r="J239" s="213">
        <f>ROUND(I239*H239,2)</f>
        <v>0</v>
      </c>
      <c r="K239" s="209" t="s">
        <v>131</v>
      </c>
      <c r="L239" s="43"/>
      <c r="M239" s="214" t="s">
        <v>19</v>
      </c>
      <c r="N239" s="215" t="s">
        <v>44</v>
      </c>
      <c r="O239" s="83"/>
      <c r="P239" s="216">
        <f>O239*H239</f>
        <v>0</v>
      </c>
      <c r="Q239" s="216">
        <v>0.0006</v>
      </c>
      <c r="R239" s="216">
        <f>Q239*H239</f>
        <v>0.31799999999999995</v>
      </c>
      <c r="S239" s="216">
        <v>0</v>
      </c>
      <c r="T239" s="217">
        <f>S239*H239</f>
        <v>0</v>
      </c>
      <c r="AR239" s="218" t="s">
        <v>210</v>
      </c>
      <c r="AT239" s="218" t="s">
        <v>127</v>
      </c>
      <c r="AU239" s="218" t="s">
        <v>83</v>
      </c>
      <c r="AY239" s="17" t="s">
        <v>124</v>
      </c>
      <c r="BE239" s="219">
        <f>IF(N239="základní",J239,0)</f>
        <v>0</v>
      </c>
      <c r="BF239" s="219">
        <f>IF(N239="snížená",J239,0)</f>
        <v>0</v>
      </c>
      <c r="BG239" s="219">
        <f>IF(N239="zákl. přenesená",J239,0)</f>
        <v>0</v>
      </c>
      <c r="BH239" s="219">
        <f>IF(N239="sníž. přenesená",J239,0)</f>
        <v>0</v>
      </c>
      <c r="BI239" s="219">
        <f>IF(N239="nulová",J239,0)</f>
        <v>0</v>
      </c>
      <c r="BJ239" s="17" t="s">
        <v>81</v>
      </c>
      <c r="BK239" s="219">
        <f>ROUND(I239*H239,2)</f>
        <v>0</v>
      </c>
      <c r="BL239" s="17" t="s">
        <v>210</v>
      </c>
      <c r="BM239" s="218" t="s">
        <v>279</v>
      </c>
    </row>
    <row r="240" spans="2:51" s="12" customFormat="1" ht="12">
      <c r="B240" s="220"/>
      <c r="C240" s="221"/>
      <c r="D240" s="222" t="s">
        <v>134</v>
      </c>
      <c r="E240" s="223" t="s">
        <v>19</v>
      </c>
      <c r="F240" s="224" t="s">
        <v>280</v>
      </c>
      <c r="G240" s="221"/>
      <c r="H240" s="223" t="s">
        <v>19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9"/>
      <c r="AT240" s="230" t="s">
        <v>134</v>
      </c>
      <c r="AU240" s="230" t="s">
        <v>83</v>
      </c>
      <c r="AV240" s="12" t="s">
        <v>81</v>
      </c>
      <c r="AW240" s="12" t="s">
        <v>35</v>
      </c>
      <c r="AX240" s="12" t="s">
        <v>73</v>
      </c>
      <c r="AY240" s="230" t="s">
        <v>124</v>
      </c>
    </row>
    <row r="241" spans="2:51" s="13" customFormat="1" ht="12">
      <c r="B241" s="231"/>
      <c r="C241" s="232"/>
      <c r="D241" s="222" t="s">
        <v>134</v>
      </c>
      <c r="E241" s="233" t="s">
        <v>19</v>
      </c>
      <c r="F241" s="234" t="s">
        <v>281</v>
      </c>
      <c r="G241" s="232"/>
      <c r="H241" s="235">
        <v>530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40"/>
      <c r="AT241" s="241" t="s">
        <v>134</v>
      </c>
      <c r="AU241" s="241" t="s">
        <v>83</v>
      </c>
      <c r="AV241" s="13" t="s">
        <v>83</v>
      </c>
      <c r="AW241" s="13" t="s">
        <v>35</v>
      </c>
      <c r="AX241" s="13" t="s">
        <v>81</v>
      </c>
      <c r="AY241" s="241" t="s">
        <v>124</v>
      </c>
    </row>
    <row r="242" spans="2:65" s="1" customFormat="1" ht="24" customHeight="1">
      <c r="B242" s="38"/>
      <c r="C242" s="207" t="s">
        <v>282</v>
      </c>
      <c r="D242" s="207" t="s">
        <v>127</v>
      </c>
      <c r="E242" s="208" t="s">
        <v>277</v>
      </c>
      <c r="F242" s="209" t="s">
        <v>278</v>
      </c>
      <c r="G242" s="210" t="s">
        <v>267</v>
      </c>
      <c r="H242" s="211">
        <v>302</v>
      </c>
      <c r="I242" s="212"/>
      <c r="J242" s="213">
        <f>ROUND(I242*H242,2)</f>
        <v>0</v>
      </c>
      <c r="K242" s="209" t="s">
        <v>131</v>
      </c>
      <c r="L242" s="43"/>
      <c r="M242" s="214" t="s">
        <v>19</v>
      </c>
      <c r="N242" s="215" t="s">
        <v>44</v>
      </c>
      <c r="O242" s="83"/>
      <c r="P242" s="216">
        <f>O242*H242</f>
        <v>0</v>
      </c>
      <c r="Q242" s="216">
        <v>0.0006</v>
      </c>
      <c r="R242" s="216">
        <f>Q242*H242</f>
        <v>0.18119999999999997</v>
      </c>
      <c r="S242" s="216">
        <v>0</v>
      </c>
      <c r="T242" s="217">
        <f>S242*H242</f>
        <v>0</v>
      </c>
      <c r="AR242" s="218" t="s">
        <v>210</v>
      </c>
      <c r="AT242" s="218" t="s">
        <v>127</v>
      </c>
      <c r="AU242" s="218" t="s">
        <v>83</v>
      </c>
      <c r="AY242" s="17" t="s">
        <v>124</v>
      </c>
      <c r="BE242" s="219">
        <f>IF(N242="základní",J242,0)</f>
        <v>0</v>
      </c>
      <c r="BF242" s="219">
        <f>IF(N242="snížená",J242,0)</f>
        <v>0</v>
      </c>
      <c r="BG242" s="219">
        <f>IF(N242="zákl. přenesená",J242,0)</f>
        <v>0</v>
      </c>
      <c r="BH242" s="219">
        <f>IF(N242="sníž. přenesená",J242,0)</f>
        <v>0</v>
      </c>
      <c r="BI242" s="219">
        <f>IF(N242="nulová",J242,0)</f>
        <v>0</v>
      </c>
      <c r="BJ242" s="17" t="s">
        <v>81</v>
      </c>
      <c r="BK242" s="219">
        <f>ROUND(I242*H242,2)</f>
        <v>0</v>
      </c>
      <c r="BL242" s="17" t="s">
        <v>210</v>
      </c>
      <c r="BM242" s="218" t="s">
        <v>283</v>
      </c>
    </row>
    <row r="243" spans="2:51" s="12" customFormat="1" ht="12">
      <c r="B243" s="220"/>
      <c r="C243" s="221"/>
      <c r="D243" s="222" t="s">
        <v>134</v>
      </c>
      <c r="E243" s="223" t="s">
        <v>19</v>
      </c>
      <c r="F243" s="224" t="s">
        <v>284</v>
      </c>
      <c r="G243" s="221"/>
      <c r="H243" s="223" t="s">
        <v>19</v>
      </c>
      <c r="I243" s="225"/>
      <c r="J243" s="221"/>
      <c r="K243" s="221"/>
      <c r="L243" s="226"/>
      <c r="M243" s="227"/>
      <c r="N243" s="228"/>
      <c r="O243" s="228"/>
      <c r="P243" s="228"/>
      <c r="Q243" s="228"/>
      <c r="R243" s="228"/>
      <c r="S243" s="228"/>
      <c r="T243" s="229"/>
      <c r="AT243" s="230" t="s">
        <v>134</v>
      </c>
      <c r="AU243" s="230" t="s">
        <v>83</v>
      </c>
      <c r="AV243" s="12" t="s">
        <v>81</v>
      </c>
      <c r="AW243" s="12" t="s">
        <v>35</v>
      </c>
      <c r="AX243" s="12" t="s">
        <v>73</v>
      </c>
      <c r="AY243" s="230" t="s">
        <v>124</v>
      </c>
    </row>
    <row r="244" spans="2:51" s="13" customFormat="1" ht="12">
      <c r="B244" s="231"/>
      <c r="C244" s="232"/>
      <c r="D244" s="222" t="s">
        <v>134</v>
      </c>
      <c r="E244" s="233" t="s">
        <v>19</v>
      </c>
      <c r="F244" s="234" t="s">
        <v>285</v>
      </c>
      <c r="G244" s="232"/>
      <c r="H244" s="235">
        <v>302</v>
      </c>
      <c r="I244" s="236"/>
      <c r="J244" s="232"/>
      <c r="K244" s="232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134</v>
      </c>
      <c r="AU244" s="241" t="s">
        <v>83</v>
      </c>
      <c r="AV244" s="13" t="s">
        <v>83</v>
      </c>
      <c r="AW244" s="13" t="s">
        <v>35</v>
      </c>
      <c r="AX244" s="13" t="s">
        <v>81</v>
      </c>
      <c r="AY244" s="241" t="s">
        <v>124</v>
      </c>
    </row>
    <row r="245" spans="2:65" s="1" customFormat="1" ht="24" customHeight="1">
      <c r="B245" s="38"/>
      <c r="C245" s="207" t="s">
        <v>286</v>
      </c>
      <c r="D245" s="207" t="s">
        <v>127</v>
      </c>
      <c r="E245" s="208" t="s">
        <v>287</v>
      </c>
      <c r="F245" s="209" t="s">
        <v>288</v>
      </c>
      <c r="G245" s="210" t="s">
        <v>267</v>
      </c>
      <c r="H245" s="211">
        <v>122.5</v>
      </c>
      <c r="I245" s="212"/>
      <c r="J245" s="213">
        <f>ROUND(I245*H245,2)</f>
        <v>0</v>
      </c>
      <c r="K245" s="209" t="s">
        <v>131</v>
      </c>
      <c r="L245" s="43"/>
      <c r="M245" s="214" t="s">
        <v>19</v>
      </c>
      <c r="N245" s="215" t="s">
        <v>44</v>
      </c>
      <c r="O245" s="83"/>
      <c r="P245" s="216">
        <f>O245*H245</f>
        <v>0</v>
      </c>
      <c r="Q245" s="216">
        <v>0.0006</v>
      </c>
      <c r="R245" s="216">
        <f>Q245*H245</f>
        <v>0.0735</v>
      </c>
      <c r="S245" s="216">
        <v>0</v>
      </c>
      <c r="T245" s="217">
        <f>S245*H245</f>
        <v>0</v>
      </c>
      <c r="AR245" s="218" t="s">
        <v>210</v>
      </c>
      <c r="AT245" s="218" t="s">
        <v>127</v>
      </c>
      <c r="AU245" s="218" t="s">
        <v>83</v>
      </c>
      <c r="AY245" s="17" t="s">
        <v>124</v>
      </c>
      <c r="BE245" s="219">
        <f>IF(N245="základní",J245,0)</f>
        <v>0</v>
      </c>
      <c r="BF245" s="219">
        <f>IF(N245="snížená",J245,0)</f>
        <v>0</v>
      </c>
      <c r="BG245" s="219">
        <f>IF(N245="zákl. přenesená",J245,0)</f>
        <v>0</v>
      </c>
      <c r="BH245" s="219">
        <f>IF(N245="sníž. přenesená",J245,0)</f>
        <v>0</v>
      </c>
      <c r="BI245" s="219">
        <f>IF(N245="nulová",J245,0)</f>
        <v>0</v>
      </c>
      <c r="BJ245" s="17" t="s">
        <v>81</v>
      </c>
      <c r="BK245" s="219">
        <f>ROUND(I245*H245,2)</f>
        <v>0</v>
      </c>
      <c r="BL245" s="17" t="s">
        <v>210</v>
      </c>
      <c r="BM245" s="218" t="s">
        <v>289</v>
      </c>
    </row>
    <row r="246" spans="2:51" s="12" customFormat="1" ht="12">
      <c r="B246" s="220"/>
      <c r="C246" s="221"/>
      <c r="D246" s="222" t="s">
        <v>134</v>
      </c>
      <c r="E246" s="223" t="s">
        <v>19</v>
      </c>
      <c r="F246" s="224" t="s">
        <v>290</v>
      </c>
      <c r="G246" s="221"/>
      <c r="H246" s="223" t="s">
        <v>19</v>
      </c>
      <c r="I246" s="225"/>
      <c r="J246" s="221"/>
      <c r="K246" s="221"/>
      <c r="L246" s="226"/>
      <c r="M246" s="227"/>
      <c r="N246" s="228"/>
      <c r="O246" s="228"/>
      <c r="P246" s="228"/>
      <c r="Q246" s="228"/>
      <c r="R246" s="228"/>
      <c r="S246" s="228"/>
      <c r="T246" s="229"/>
      <c r="AT246" s="230" t="s">
        <v>134</v>
      </c>
      <c r="AU246" s="230" t="s">
        <v>83</v>
      </c>
      <c r="AV246" s="12" t="s">
        <v>81</v>
      </c>
      <c r="AW246" s="12" t="s">
        <v>35</v>
      </c>
      <c r="AX246" s="12" t="s">
        <v>73</v>
      </c>
      <c r="AY246" s="230" t="s">
        <v>124</v>
      </c>
    </row>
    <row r="247" spans="2:51" s="13" customFormat="1" ht="12">
      <c r="B247" s="231"/>
      <c r="C247" s="232"/>
      <c r="D247" s="222" t="s">
        <v>134</v>
      </c>
      <c r="E247" s="233" t="s">
        <v>19</v>
      </c>
      <c r="F247" s="234" t="s">
        <v>291</v>
      </c>
      <c r="G247" s="232"/>
      <c r="H247" s="235">
        <v>122.5</v>
      </c>
      <c r="I247" s="236"/>
      <c r="J247" s="232"/>
      <c r="K247" s="232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134</v>
      </c>
      <c r="AU247" s="241" t="s">
        <v>83</v>
      </c>
      <c r="AV247" s="13" t="s">
        <v>83</v>
      </c>
      <c r="AW247" s="13" t="s">
        <v>35</v>
      </c>
      <c r="AX247" s="13" t="s">
        <v>81</v>
      </c>
      <c r="AY247" s="241" t="s">
        <v>124</v>
      </c>
    </row>
    <row r="248" spans="2:65" s="1" customFormat="1" ht="36" customHeight="1">
      <c r="B248" s="38"/>
      <c r="C248" s="207" t="s">
        <v>292</v>
      </c>
      <c r="D248" s="207" t="s">
        <v>127</v>
      </c>
      <c r="E248" s="208" t="s">
        <v>293</v>
      </c>
      <c r="F248" s="209" t="s">
        <v>294</v>
      </c>
      <c r="G248" s="210" t="s">
        <v>130</v>
      </c>
      <c r="H248" s="211">
        <v>1977.728</v>
      </c>
      <c r="I248" s="212"/>
      <c r="J248" s="213">
        <f>ROUND(I248*H248,2)</f>
        <v>0</v>
      </c>
      <c r="K248" s="209" t="s">
        <v>131</v>
      </c>
      <c r="L248" s="43"/>
      <c r="M248" s="214" t="s">
        <v>19</v>
      </c>
      <c r="N248" s="215" t="s">
        <v>44</v>
      </c>
      <c r="O248" s="83"/>
      <c r="P248" s="216">
        <f>O248*H248</f>
        <v>0</v>
      </c>
      <c r="Q248" s="216">
        <v>0.00014</v>
      </c>
      <c r="R248" s="216">
        <f>Q248*H248</f>
        <v>0.27688192</v>
      </c>
      <c r="S248" s="216">
        <v>0</v>
      </c>
      <c r="T248" s="217">
        <f>S248*H248</f>
        <v>0</v>
      </c>
      <c r="AR248" s="218" t="s">
        <v>210</v>
      </c>
      <c r="AT248" s="218" t="s">
        <v>127</v>
      </c>
      <c r="AU248" s="218" t="s">
        <v>83</v>
      </c>
      <c r="AY248" s="17" t="s">
        <v>124</v>
      </c>
      <c r="BE248" s="219">
        <f>IF(N248="základní",J248,0)</f>
        <v>0</v>
      </c>
      <c r="BF248" s="219">
        <f>IF(N248="snížená",J248,0)</f>
        <v>0</v>
      </c>
      <c r="BG248" s="219">
        <f>IF(N248="zákl. přenesená",J248,0)</f>
        <v>0</v>
      </c>
      <c r="BH248" s="219">
        <f>IF(N248="sníž. přenesená",J248,0)</f>
        <v>0</v>
      </c>
      <c r="BI248" s="219">
        <f>IF(N248="nulová",J248,0)</f>
        <v>0</v>
      </c>
      <c r="BJ248" s="17" t="s">
        <v>81</v>
      </c>
      <c r="BK248" s="219">
        <f>ROUND(I248*H248,2)</f>
        <v>0</v>
      </c>
      <c r="BL248" s="17" t="s">
        <v>210</v>
      </c>
      <c r="BM248" s="218" t="s">
        <v>295</v>
      </c>
    </row>
    <row r="249" spans="2:51" s="12" customFormat="1" ht="12">
      <c r="B249" s="220"/>
      <c r="C249" s="221"/>
      <c r="D249" s="222" t="s">
        <v>134</v>
      </c>
      <c r="E249" s="223" t="s">
        <v>19</v>
      </c>
      <c r="F249" s="224" t="s">
        <v>296</v>
      </c>
      <c r="G249" s="221"/>
      <c r="H249" s="223" t="s">
        <v>19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9"/>
      <c r="AT249" s="230" t="s">
        <v>134</v>
      </c>
      <c r="AU249" s="230" t="s">
        <v>83</v>
      </c>
      <c r="AV249" s="12" t="s">
        <v>81</v>
      </c>
      <c r="AW249" s="12" t="s">
        <v>35</v>
      </c>
      <c r="AX249" s="12" t="s">
        <v>73</v>
      </c>
      <c r="AY249" s="230" t="s">
        <v>124</v>
      </c>
    </row>
    <row r="250" spans="2:51" s="13" customFormat="1" ht="12">
      <c r="B250" s="231"/>
      <c r="C250" s="232"/>
      <c r="D250" s="222" t="s">
        <v>134</v>
      </c>
      <c r="E250" s="233" t="s">
        <v>19</v>
      </c>
      <c r="F250" s="234" t="s">
        <v>232</v>
      </c>
      <c r="G250" s="232"/>
      <c r="H250" s="235">
        <v>2822.953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134</v>
      </c>
      <c r="AU250" s="241" t="s">
        <v>83</v>
      </c>
      <c r="AV250" s="13" t="s">
        <v>83</v>
      </c>
      <c r="AW250" s="13" t="s">
        <v>35</v>
      </c>
      <c r="AX250" s="13" t="s">
        <v>73</v>
      </c>
      <c r="AY250" s="241" t="s">
        <v>124</v>
      </c>
    </row>
    <row r="251" spans="2:51" s="13" customFormat="1" ht="12">
      <c r="B251" s="231"/>
      <c r="C251" s="232"/>
      <c r="D251" s="222" t="s">
        <v>134</v>
      </c>
      <c r="E251" s="233" t="s">
        <v>19</v>
      </c>
      <c r="F251" s="234" t="s">
        <v>297</v>
      </c>
      <c r="G251" s="232"/>
      <c r="H251" s="235">
        <v>-33.7</v>
      </c>
      <c r="I251" s="236"/>
      <c r="J251" s="232"/>
      <c r="K251" s="232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134</v>
      </c>
      <c r="AU251" s="241" t="s">
        <v>83</v>
      </c>
      <c r="AV251" s="13" t="s">
        <v>83</v>
      </c>
      <c r="AW251" s="13" t="s">
        <v>35</v>
      </c>
      <c r="AX251" s="13" t="s">
        <v>73</v>
      </c>
      <c r="AY251" s="241" t="s">
        <v>124</v>
      </c>
    </row>
    <row r="252" spans="2:51" s="13" customFormat="1" ht="12">
      <c r="B252" s="231"/>
      <c r="C252" s="232"/>
      <c r="D252" s="222" t="s">
        <v>134</v>
      </c>
      <c r="E252" s="233" t="s">
        <v>19</v>
      </c>
      <c r="F252" s="234" t="s">
        <v>298</v>
      </c>
      <c r="G252" s="232"/>
      <c r="H252" s="235">
        <v>-342.173</v>
      </c>
      <c r="I252" s="236"/>
      <c r="J252" s="232"/>
      <c r="K252" s="232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134</v>
      </c>
      <c r="AU252" s="241" t="s">
        <v>83</v>
      </c>
      <c r="AV252" s="13" t="s">
        <v>83</v>
      </c>
      <c r="AW252" s="13" t="s">
        <v>35</v>
      </c>
      <c r="AX252" s="13" t="s">
        <v>73</v>
      </c>
      <c r="AY252" s="241" t="s">
        <v>124</v>
      </c>
    </row>
    <row r="253" spans="2:51" s="13" customFormat="1" ht="12">
      <c r="B253" s="231"/>
      <c r="C253" s="232"/>
      <c r="D253" s="222" t="s">
        <v>134</v>
      </c>
      <c r="E253" s="233" t="s">
        <v>19</v>
      </c>
      <c r="F253" s="234" t="s">
        <v>235</v>
      </c>
      <c r="G253" s="232"/>
      <c r="H253" s="235">
        <v>-125.879</v>
      </c>
      <c r="I253" s="236"/>
      <c r="J253" s="232"/>
      <c r="K253" s="232"/>
      <c r="L253" s="237"/>
      <c r="M253" s="238"/>
      <c r="N253" s="239"/>
      <c r="O253" s="239"/>
      <c r="P253" s="239"/>
      <c r="Q253" s="239"/>
      <c r="R253" s="239"/>
      <c r="S253" s="239"/>
      <c r="T253" s="240"/>
      <c r="AT253" s="241" t="s">
        <v>134</v>
      </c>
      <c r="AU253" s="241" t="s">
        <v>83</v>
      </c>
      <c r="AV253" s="13" t="s">
        <v>83</v>
      </c>
      <c r="AW253" s="13" t="s">
        <v>35</v>
      </c>
      <c r="AX253" s="13" t="s">
        <v>73</v>
      </c>
      <c r="AY253" s="241" t="s">
        <v>124</v>
      </c>
    </row>
    <row r="254" spans="2:51" s="13" customFormat="1" ht="12">
      <c r="B254" s="231"/>
      <c r="C254" s="232"/>
      <c r="D254" s="222" t="s">
        <v>134</v>
      </c>
      <c r="E254" s="233" t="s">
        <v>19</v>
      </c>
      <c r="F254" s="234" t="s">
        <v>236</v>
      </c>
      <c r="G254" s="232"/>
      <c r="H254" s="235">
        <v>-64.403</v>
      </c>
      <c r="I254" s="236"/>
      <c r="J254" s="232"/>
      <c r="K254" s="232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134</v>
      </c>
      <c r="AU254" s="241" t="s">
        <v>83</v>
      </c>
      <c r="AV254" s="13" t="s">
        <v>83</v>
      </c>
      <c r="AW254" s="13" t="s">
        <v>35</v>
      </c>
      <c r="AX254" s="13" t="s">
        <v>73</v>
      </c>
      <c r="AY254" s="241" t="s">
        <v>124</v>
      </c>
    </row>
    <row r="255" spans="2:51" s="13" customFormat="1" ht="12">
      <c r="B255" s="231"/>
      <c r="C255" s="232"/>
      <c r="D255" s="222" t="s">
        <v>134</v>
      </c>
      <c r="E255" s="233" t="s">
        <v>19</v>
      </c>
      <c r="F255" s="234" t="s">
        <v>165</v>
      </c>
      <c r="G255" s="232"/>
      <c r="H255" s="235">
        <v>-9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40"/>
      <c r="AT255" s="241" t="s">
        <v>134</v>
      </c>
      <c r="AU255" s="241" t="s">
        <v>83</v>
      </c>
      <c r="AV255" s="13" t="s">
        <v>83</v>
      </c>
      <c r="AW255" s="13" t="s">
        <v>35</v>
      </c>
      <c r="AX255" s="13" t="s">
        <v>73</v>
      </c>
      <c r="AY255" s="241" t="s">
        <v>124</v>
      </c>
    </row>
    <row r="256" spans="2:51" s="13" customFormat="1" ht="12">
      <c r="B256" s="231"/>
      <c r="C256" s="232"/>
      <c r="D256" s="222" t="s">
        <v>134</v>
      </c>
      <c r="E256" s="233" t="s">
        <v>19</v>
      </c>
      <c r="F256" s="234" t="s">
        <v>239</v>
      </c>
      <c r="G256" s="232"/>
      <c r="H256" s="235">
        <v>-155.04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134</v>
      </c>
      <c r="AU256" s="241" t="s">
        <v>83</v>
      </c>
      <c r="AV256" s="13" t="s">
        <v>83</v>
      </c>
      <c r="AW256" s="13" t="s">
        <v>35</v>
      </c>
      <c r="AX256" s="13" t="s">
        <v>73</v>
      </c>
      <c r="AY256" s="241" t="s">
        <v>124</v>
      </c>
    </row>
    <row r="257" spans="2:51" s="13" customFormat="1" ht="12">
      <c r="B257" s="231"/>
      <c r="C257" s="232"/>
      <c r="D257" s="222" t="s">
        <v>134</v>
      </c>
      <c r="E257" s="233" t="s">
        <v>19</v>
      </c>
      <c r="F257" s="234" t="s">
        <v>170</v>
      </c>
      <c r="G257" s="232"/>
      <c r="H257" s="235">
        <v>-8.64</v>
      </c>
      <c r="I257" s="236"/>
      <c r="J257" s="232"/>
      <c r="K257" s="232"/>
      <c r="L257" s="237"/>
      <c r="M257" s="238"/>
      <c r="N257" s="239"/>
      <c r="O257" s="239"/>
      <c r="P257" s="239"/>
      <c r="Q257" s="239"/>
      <c r="R257" s="239"/>
      <c r="S257" s="239"/>
      <c r="T257" s="240"/>
      <c r="AT257" s="241" t="s">
        <v>134</v>
      </c>
      <c r="AU257" s="241" t="s">
        <v>83</v>
      </c>
      <c r="AV257" s="13" t="s">
        <v>83</v>
      </c>
      <c r="AW257" s="13" t="s">
        <v>35</v>
      </c>
      <c r="AX257" s="13" t="s">
        <v>73</v>
      </c>
      <c r="AY257" s="241" t="s">
        <v>124</v>
      </c>
    </row>
    <row r="258" spans="2:51" s="13" customFormat="1" ht="12">
      <c r="B258" s="231"/>
      <c r="C258" s="232"/>
      <c r="D258" s="222" t="s">
        <v>134</v>
      </c>
      <c r="E258" s="233" t="s">
        <v>19</v>
      </c>
      <c r="F258" s="234" t="s">
        <v>171</v>
      </c>
      <c r="G258" s="232"/>
      <c r="H258" s="235">
        <v>-41.23</v>
      </c>
      <c r="I258" s="236"/>
      <c r="J258" s="232"/>
      <c r="K258" s="232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134</v>
      </c>
      <c r="AU258" s="241" t="s">
        <v>83</v>
      </c>
      <c r="AV258" s="13" t="s">
        <v>83</v>
      </c>
      <c r="AW258" s="13" t="s">
        <v>35</v>
      </c>
      <c r="AX258" s="13" t="s">
        <v>73</v>
      </c>
      <c r="AY258" s="241" t="s">
        <v>124</v>
      </c>
    </row>
    <row r="259" spans="2:51" s="13" customFormat="1" ht="12">
      <c r="B259" s="231"/>
      <c r="C259" s="232"/>
      <c r="D259" s="222" t="s">
        <v>134</v>
      </c>
      <c r="E259" s="233" t="s">
        <v>19</v>
      </c>
      <c r="F259" s="234" t="s">
        <v>241</v>
      </c>
      <c r="G259" s="232"/>
      <c r="H259" s="235">
        <v>-35.76</v>
      </c>
      <c r="I259" s="236"/>
      <c r="J259" s="232"/>
      <c r="K259" s="232"/>
      <c r="L259" s="237"/>
      <c r="M259" s="238"/>
      <c r="N259" s="239"/>
      <c r="O259" s="239"/>
      <c r="P259" s="239"/>
      <c r="Q259" s="239"/>
      <c r="R259" s="239"/>
      <c r="S259" s="239"/>
      <c r="T259" s="240"/>
      <c r="AT259" s="241" t="s">
        <v>134</v>
      </c>
      <c r="AU259" s="241" t="s">
        <v>83</v>
      </c>
      <c r="AV259" s="13" t="s">
        <v>83</v>
      </c>
      <c r="AW259" s="13" t="s">
        <v>35</v>
      </c>
      <c r="AX259" s="13" t="s">
        <v>73</v>
      </c>
      <c r="AY259" s="241" t="s">
        <v>124</v>
      </c>
    </row>
    <row r="260" spans="2:51" s="13" customFormat="1" ht="12">
      <c r="B260" s="231"/>
      <c r="C260" s="232"/>
      <c r="D260" s="222" t="s">
        <v>134</v>
      </c>
      <c r="E260" s="233" t="s">
        <v>19</v>
      </c>
      <c r="F260" s="234" t="s">
        <v>242</v>
      </c>
      <c r="G260" s="232"/>
      <c r="H260" s="235">
        <v>-23.76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40"/>
      <c r="AT260" s="241" t="s">
        <v>134</v>
      </c>
      <c r="AU260" s="241" t="s">
        <v>83</v>
      </c>
      <c r="AV260" s="13" t="s">
        <v>83</v>
      </c>
      <c r="AW260" s="13" t="s">
        <v>35</v>
      </c>
      <c r="AX260" s="13" t="s">
        <v>73</v>
      </c>
      <c r="AY260" s="241" t="s">
        <v>124</v>
      </c>
    </row>
    <row r="261" spans="2:51" s="13" customFormat="1" ht="12">
      <c r="B261" s="231"/>
      <c r="C261" s="232"/>
      <c r="D261" s="222" t="s">
        <v>134</v>
      </c>
      <c r="E261" s="233" t="s">
        <v>19</v>
      </c>
      <c r="F261" s="234" t="s">
        <v>173</v>
      </c>
      <c r="G261" s="232"/>
      <c r="H261" s="235">
        <v>-2.28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134</v>
      </c>
      <c r="AU261" s="241" t="s">
        <v>83</v>
      </c>
      <c r="AV261" s="13" t="s">
        <v>83</v>
      </c>
      <c r="AW261" s="13" t="s">
        <v>35</v>
      </c>
      <c r="AX261" s="13" t="s">
        <v>73</v>
      </c>
      <c r="AY261" s="241" t="s">
        <v>124</v>
      </c>
    </row>
    <row r="262" spans="2:51" s="13" customFormat="1" ht="12">
      <c r="B262" s="231"/>
      <c r="C262" s="232"/>
      <c r="D262" s="222" t="s">
        <v>134</v>
      </c>
      <c r="E262" s="233" t="s">
        <v>19</v>
      </c>
      <c r="F262" s="234" t="s">
        <v>243</v>
      </c>
      <c r="G262" s="232"/>
      <c r="H262" s="235">
        <v>-3.36</v>
      </c>
      <c r="I262" s="236"/>
      <c r="J262" s="232"/>
      <c r="K262" s="232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134</v>
      </c>
      <c r="AU262" s="241" t="s">
        <v>83</v>
      </c>
      <c r="AV262" s="13" t="s">
        <v>83</v>
      </c>
      <c r="AW262" s="13" t="s">
        <v>35</v>
      </c>
      <c r="AX262" s="13" t="s">
        <v>73</v>
      </c>
      <c r="AY262" s="241" t="s">
        <v>124</v>
      </c>
    </row>
    <row r="263" spans="2:51" s="14" customFormat="1" ht="12">
      <c r="B263" s="242"/>
      <c r="C263" s="243"/>
      <c r="D263" s="222" t="s">
        <v>134</v>
      </c>
      <c r="E263" s="244" t="s">
        <v>19</v>
      </c>
      <c r="F263" s="245" t="s">
        <v>175</v>
      </c>
      <c r="G263" s="243"/>
      <c r="H263" s="246">
        <v>1977.7280000000005</v>
      </c>
      <c r="I263" s="247"/>
      <c r="J263" s="243"/>
      <c r="K263" s="243"/>
      <c r="L263" s="248"/>
      <c r="M263" s="249"/>
      <c r="N263" s="250"/>
      <c r="O263" s="250"/>
      <c r="P263" s="250"/>
      <c r="Q263" s="250"/>
      <c r="R263" s="250"/>
      <c r="S263" s="250"/>
      <c r="T263" s="251"/>
      <c r="AT263" s="252" t="s">
        <v>134</v>
      </c>
      <c r="AU263" s="252" t="s">
        <v>83</v>
      </c>
      <c r="AV263" s="14" t="s">
        <v>132</v>
      </c>
      <c r="AW263" s="14" t="s">
        <v>35</v>
      </c>
      <c r="AX263" s="14" t="s">
        <v>81</v>
      </c>
      <c r="AY263" s="252" t="s">
        <v>124</v>
      </c>
    </row>
    <row r="264" spans="2:65" s="1" customFormat="1" ht="16.5" customHeight="1">
      <c r="B264" s="38"/>
      <c r="C264" s="255" t="s">
        <v>299</v>
      </c>
      <c r="D264" s="255" t="s">
        <v>245</v>
      </c>
      <c r="E264" s="256" t="s">
        <v>300</v>
      </c>
      <c r="F264" s="257" t="s">
        <v>301</v>
      </c>
      <c r="G264" s="258" t="s">
        <v>130</v>
      </c>
      <c r="H264" s="259">
        <v>2274.387</v>
      </c>
      <c r="I264" s="260"/>
      <c r="J264" s="261">
        <f>ROUND(I264*H264,2)</f>
        <v>0</v>
      </c>
      <c r="K264" s="257" t="s">
        <v>131</v>
      </c>
      <c r="L264" s="262"/>
      <c r="M264" s="263" t="s">
        <v>19</v>
      </c>
      <c r="N264" s="264" t="s">
        <v>44</v>
      </c>
      <c r="O264" s="83"/>
      <c r="P264" s="216">
        <f>O264*H264</f>
        <v>0</v>
      </c>
      <c r="Q264" s="216">
        <v>0.0019</v>
      </c>
      <c r="R264" s="216">
        <f>Q264*H264</f>
        <v>4.3213353</v>
      </c>
      <c r="S264" s="216">
        <v>0</v>
      </c>
      <c r="T264" s="217">
        <f>S264*H264</f>
        <v>0</v>
      </c>
      <c r="AR264" s="218" t="s">
        <v>248</v>
      </c>
      <c r="AT264" s="218" t="s">
        <v>245</v>
      </c>
      <c r="AU264" s="218" t="s">
        <v>83</v>
      </c>
      <c r="AY264" s="17" t="s">
        <v>124</v>
      </c>
      <c r="BE264" s="219">
        <f>IF(N264="základní",J264,0)</f>
        <v>0</v>
      </c>
      <c r="BF264" s="219">
        <f>IF(N264="snížená",J264,0)</f>
        <v>0</v>
      </c>
      <c r="BG264" s="219">
        <f>IF(N264="zákl. přenesená",J264,0)</f>
        <v>0</v>
      </c>
      <c r="BH264" s="219">
        <f>IF(N264="sníž. přenesená",J264,0)</f>
        <v>0</v>
      </c>
      <c r="BI264" s="219">
        <f>IF(N264="nulová",J264,0)</f>
        <v>0</v>
      </c>
      <c r="BJ264" s="17" t="s">
        <v>81</v>
      </c>
      <c r="BK264" s="219">
        <f>ROUND(I264*H264,2)</f>
        <v>0</v>
      </c>
      <c r="BL264" s="17" t="s">
        <v>210</v>
      </c>
      <c r="BM264" s="218" t="s">
        <v>302</v>
      </c>
    </row>
    <row r="265" spans="2:51" s="13" customFormat="1" ht="12">
      <c r="B265" s="231"/>
      <c r="C265" s="232"/>
      <c r="D265" s="222" t="s">
        <v>134</v>
      </c>
      <c r="E265" s="232"/>
      <c r="F265" s="234" t="s">
        <v>303</v>
      </c>
      <c r="G265" s="232"/>
      <c r="H265" s="235">
        <v>2274.387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40"/>
      <c r="AT265" s="241" t="s">
        <v>134</v>
      </c>
      <c r="AU265" s="241" t="s">
        <v>83</v>
      </c>
      <c r="AV265" s="13" t="s">
        <v>83</v>
      </c>
      <c r="AW265" s="13" t="s">
        <v>4</v>
      </c>
      <c r="AX265" s="13" t="s">
        <v>81</v>
      </c>
      <c r="AY265" s="241" t="s">
        <v>124</v>
      </c>
    </row>
    <row r="266" spans="2:65" s="1" customFormat="1" ht="36" customHeight="1">
      <c r="B266" s="38"/>
      <c r="C266" s="207" t="s">
        <v>304</v>
      </c>
      <c r="D266" s="207" t="s">
        <v>127</v>
      </c>
      <c r="E266" s="208" t="s">
        <v>305</v>
      </c>
      <c r="F266" s="209" t="s">
        <v>306</v>
      </c>
      <c r="G266" s="210" t="s">
        <v>130</v>
      </c>
      <c r="H266" s="211">
        <v>342.173</v>
      </c>
      <c r="I266" s="212"/>
      <c r="J266" s="213">
        <f>ROUND(I266*H266,2)</f>
        <v>0</v>
      </c>
      <c r="K266" s="209" t="s">
        <v>131</v>
      </c>
      <c r="L266" s="43"/>
      <c r="M266" s="214" t="s">
        <v>19</v>
      </c>
      <c r="N266" s="215" t="s">
        <v>44</v>
      </c>
      <c r="O266" s="83"/>
      <c r="P266" s="216">
        <f>O266*H266</f>
        <v>0</v>
      </c>
      <c r="Q266" s="216">
        <v>0.00028</v>
      </c>
      <c r="R266" s="216">
        <f>Q266*H266</f>
        <v>0.09580844</v>
      </c>
      <c r="S266" s="216">
        <v>0</v>
      </c>
      <c r="T266" s="217">
        <f>S266*H266</f>
        <v>0</v>
      </c>
      <c r="AR266" s="218" t="s">
        <v>210</v>
      </c>
      <c r="AT266" s="218" t="s">
        <v>127</v>
      </c>
      <c r="AU266" s="218" t="s">
        <v>83</v>
      </c>
      <c r="AY266" s="17" t="s">
        <v>124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7" t="s">
        <v>81</v>
      </c>
      <c r="BK266" s="219">
        <f>ROUND(I266*H266,2)</f>
        <v>0</v>
      </c>
      <c r="BL266" s="17" t="s">
        <v>210</v>
      </c>
      <c r="BM266" s="218" t="s">
        <v>307</v>
      </c>
    </row>
    <row r="267" spans="2:51" s="12" customFormat="1" ht="12">
      <c r="B267" s="220"/>
      <c r="C267" s="221"/>
      <c r="D267" s="222" t="s">
        <v>134</v>
      </c>
      <c r="E267" s="223" t="s">
        <v>19</v>
      </c>
      <c r="F267" s="224" t="s">
        <v>296</v>
      </c>
      <c r="G267" s="221"/>
      <c r="H267" s="223" t="s">
        <v>19</v>
      </c>
      <c r="I267" s="225"/>
      <c r="J267" s="221"/>
      <c r="K267" s="221"/>
      <c r="L267" s="226"/>
      <c r="M267" s="227"/>
      <c r="N267" s="228"/>
      <c r="O267" s="228"/>
      <c r="P267" s="228"/>
      <c r="Q267" s="228"/>
      <c r="R267" s="228"/>
      <c r="S267" s="228"/>
      <c r="T267" s="229"/>
      <c r="AT267" s="230" t="s">
        <v>134</v>
      </c>
      <c r="AU267" s="230" t="s">
        <v>83</v>
      </c>
      <c r="AV267" s="12" t="s">
        <v>81</v>
      </c>
      <c r="AW267" s="12" t="s">
        <v>35</v>
      </c>
      <c r="AX267" s="12" t="s">
        <v>73</v>
      </c>
      <c r="AY267" s="230" t="s">
        <v>124</v>
      </c>
    </row>
    <row r="268" spans="2:51" s="13" customFormat="1" ht="12">
      <c r="B268" s="231"/>
      <c r="C268" s="232"/>
      <c r="D268" s="222" t="s">
        <v>134</v>
      </c>
      <c r="E268" s="233" t="s">
        <v>19</v>
      </c>
      <c r="F268" s="234" t="s">
        <v>308</v>
      </c>
      <c r="G268" s="232"/>
      <c r="H268" s="235">
        <v>275.395</v>
      </c>
      <c r="I268" s="236"/>
      <c r="J268" s="232"/>
      <c r="K268" s="232"/>
      <c r="L268" s="237"/>
      <c r="M268" s="238"/>
      <c r="N268" s="239"/>
      <c r="O268" s="239"/>
      <c r="P268" s="239"/>
      <c r="Q268" s="239"/>
      <c r="R268" s="239"/>
      <c r="S268" s="239"/>
      <c r="T268" s="240"/>
      <c r="AT268" s="241" t="s">
        <v>134</v>
      </c>
      <c r="AU268" s="241" t="s">
        <v>83</v>
      </c>
      <c r="AV268" s="13" t="s">
        <v>83</v>
      </c>
      <c r="AW268" s="13" t="s">
        <v>35</v>
      </c>
      <c r="AX268" s="13" t="s">
        <v>73</v>
      </c>
      <c r="AY268" s="241" t="s">
        <v>124</v>
      </c>
    </row>
    <row r="269" spans="2:51" s="13" customFormat="1" ht="12">
      <c r="B269" s="231"/>
      <c r="C269" s="232"/>
      <c r="D269" s="222" t="s">
        <v>134</v>
      </c>
      <c r="E269" s="233" t="s">
        <v>19</v>
      </c>
      <c r="F269" s="234" t="s">
        <v>309</v>
      </c>
      <c r="G269" s="232"/>
      <c r="H269" s="235">
        <v>67.431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40"/>
      <c r="AT269" s="241" t="s">
        <v>134</v>
      </c>
      <c r="AU269" s="241" t="s">
        <v>83</v>
      </c>
      <c r="AV269" s="13" t="s">
        <v>83</v>
      </c>
      <c r="AW269" s="13" t="s">
        <v>35</v>
      </c>
      <c r="AX269" s="13" t="s">
        <v>73</v>
      </c>
      <c r="AY269" s="241" t="s">
        <v>124</v>
      </c>
    </row>
    <row r="270" spans="2:51" s="13" customFormat="1" ht="12">
      <c r="B270" s="231"/>
      <c r="C270" s="232"/>
      <c r="D270" s="222" t="s">
        <v>134</v>
      </c>
      <c r="E270" s="233" t="s">
        <v>19</v>
      </c>
      <c r="F270" s="234" t="s">
        <v>310</v>
      </c>
      <c r="G270" s="232"/>
      <c r="H270" s="235">
        <v>-0.653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40"/>
      <c r="AT270" s="241" t="s">
        <v>134</v>
      </c>
      <c r="AU270" s="241" t="s">
        <v>83</v>
      </c>
      <c r="AV270" s="13" t="s">
        <v>83</v>
      </c>
      <c r="AW270" s="13" t="s">
        <v>35</v>
      </c>
      <c r="AX270" s="13" t="s">
        <v>73</v>
      </c>
      <c r="AY270" s="241" t="s">
        <v>124</v>
      </c>
    </row>
    <row r="271" spans="2:51" s="14" customFormat="1" ht="12">
      <c r="B271" s="242"/>
      <c r="C271" s="243"/>
      <c r="D271" s="222" t="s">
        <v>134</v>
      </c>
      <c r="E271" s="244" t="s">
        <v>19</v>
      </c>
      <c r="F271" s="245" t="s">
        <v>175</v>
      </c>
      <c r="G271" s="243"/>
      <c r="H271" s="246">
        <v>342.17299999999994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AT271" s="252" t="s">
        <v>134</v>
      </c>
      <c r="AU271" s="252" t="s">
        <v>83</v>
      </c>
      <c r="AV271" s="14" t="s">
        <v>132</v>
      </c>
      <c r="AW271" s="14" t="s">
        <v>35</v>
      </c>
      <c r="AX271" s="14" t="s">
        <v>81</v>
      </c>
      <c r="AY271" s="252" t="s">
        <v>124</v>
      </c>
    </row>
    <row r="272" spans="2:65" s="1" customFormat="1" ht="16.5" customHeight="1">
      <c r="B272" s="38"/>
      <c r="C272" s="255" t="s">
        <v>311</v>
      </c>
      <c r="D272" s="255" t="s">
        <v>245</v>
      </c>
      <c r="E272" s="256" t="s">
        <v>300</v>
      </c>
      <c r="F272" s="257" t="s">
        <v>301</v>
      </c>
      <c r="G272" s="258" t="s">
        <v>130</v>
      </c>
      <c r="H272" s="259">
        <v>393.499</v>
      </c>
      <c r="I272" s="260"/>
      <c r="J272" s="261">
        <f>ROUND(I272*H272,2)</f>
        <v>0</v>
      </c>
      <c r="K272" s="257" t="s">
        <v>131</v>
      </c>
      <c r="L272" s="262"/>
      <c r="M272" s="263" t="s">
        <v>19</v>
      </c>
      <c r="N272" s="264" t="s">
        <v>44</v>
      </c>
      <c r="O272" s="83"/>
      <c r="P272" s="216">
        <f>O272*H272</f>
        <v>0</v>
      </c>
      <c r="Q272" s="216">
        <v>0.0019</v>
      </c>
      <c r="R272" s="216">
        <f>Q272*H272</f>
        <v>0.7476481</v>
      </c>
      <c r="S272" s="216">
        <v>0</v>
      </c>
      <c r="T272" s="217">
        <f>S272*H272</f>
        <v>0</v>
      </c>
      <c r="AR272" s="218" t="s">
        <v>248</v>
      </c>
      <c r="AT272" s="218" t="s">
        <v>245</v>
      </c>
      <c r="AU272" s="218" t="s">
        <v>83</v>
      </c>
      <c r="AY272" s="17" t="s">
        <v>124</v>
      </c>
      <c r="BE272" s="219">
        <f>IF(N272="základní",J272,0)</f>
        <v>0</v>
      </c>
      <c r="BF272" s="219">
        <f>IF(N272="snížená",J272,0)</f>
        <v>0</v>
      </c>
      <c r="BG272" s="219">
        <f>IF(N272="zákl. přenesená",J272,0)</f>
        <v>0</v>
      </c>
      <c r="BH272" s="219">
        <f>IF(N272="sníž. přenesená",J272,0)</f>
        <v>0</v>
      </c>
      <c r="BI272" s="219">
        <f>IF(N272="nulová",J272,0)</f>
        <v>0</v>
      </c>
      <c r="BJ272" s="17" t="s">
        <v>81</v>
      </c>
      <c r="BK272" s="219">
        <f>ROUND(I272*H272,2)</f>
        <v>0</v>
      </c>
      <c r="BL272" s="17" t="s">
        <v>210</v>
      </c>
      <c r="BM272" s="218" t="s">
        <v>312</v>
      </c>
    </row>
    <row r="273" spans="2:51" s="13" customFormat="1" ht="12">
      <c r="B273" s="231"/>
      <c r="C273" s="232"/>
      <c r="D273" s="222" t="s">
        <v>134</v>
      </c>
      <c r="E273" s="232"/>
      <c r="F273" s="234" t="s">
        <v>313</v>
      </c>
      <c r="G273" s="232"/>
      <c r="H273" s="235">
        <v>393.499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40"/>
      <c r="AT273" s="241" t="s">
        <v>134</v>
      </c>
      <c r="AU273" s="241" t="s">
        <v>83</v>
      </c>
      <c r="AV273" s="13" t="s">
        <v>83</v>
      </c>
      <c r="AW273" s="13" t="s">
        <v>4</v>
      </c>
      <c r="AX273" s="13" t="s">
        <v>81</v>
      </c>
      <c r="AY273" s="241" t="s">
        <v>124</v>
      </c>
    </row>
    <row r="274" spans="2:65" s="1" customFormat="1" ht="36" customHeight="1">
      <c r="B274" s="38"/>
      <c r="C274" s="207" t="s">
        <v>314</v>
      </c>
      <c r="D274" s="207" t="s">
        <v>127</v>
      </c>
      <c r="E274" s="208" t="s">
        <v>315</v>
      </c>
      <c r="F274" s="209" t="s">
        <v>316</v>
      </c>
      <c r="G274" s="210" t="s">
        <v>130</v>
      </c>
      <c r="H274" s="211">
        <v>33.7</v>
      </c>
      <c r="I274" s="212"/>
      <c r="J274" s="213">
        <f>ROUND(I274*H274,2)</f>
        <v>0</v>
      </c>
      <c r="K274" s="209" t="s">
        <v>131</v>
      </c>
      <c r="L274" s="43"/>
      <c r="M274" s="214" t="s">
        <v>19</v>
      </c>
      <c r="N274" s="215" t="s">
        <v>44</v>
      </c>
      <c r="O274" s="83"/>
      <c r="P274" s="216">
        <f>O274*H274</f>
        <v>0</v>
      </c>
      <c r="Q274" s="216">
        <v>0.00042</v>
      </c>
      <c r="R274" s="216">
        <f>Q274*H274</f>
        <v>0.014154000000000002</v>
      </c>
      <c r="S274" s="216">
        <v>0</v>
      </c>
      <c r="T274" s="217">
        <f>S274*H274</f>
        <v>0</v>
      </c>
      <c r="AR274" s="218" t="s">
        <v>210</v>
      </c>
      <c r="AT274" s="218" t="s">
        <v>127</v>
      </c>
      <c r="AU274" s="218" t="s">
        <v>83</v>
      </c>
      <c r="AY274" s="17" t="s">
        <v>124</v>
      </c>
      <c r="BE274" s="219">
        <f>IF(N274="základní",J274,0)</f>
        <v>0</v>
      </c>
      <c r="BF274" s="219">
        <f>IF(N274="snížená",J274,0)</f>
        <v>0</v>
      </c>
      <c r="BG274" s="219">
        <f>IF(N274="zákl. přenesená",J274,0)</f>
        <v>0</v>
      </c>
      <c r="BH274" s="219">
        <f>IF(N274="sníž. přenesená",J274,0)</f>
        <v>0</v>
      </c>
      <c r="BI274" s="219">
        <f>IF(N274="nulová",J274,0)</f>
        <v>0</v>
      </c>
      <c r="BJ274" s="17" t="s">
        <v>81</v>
      </c>
      <c r="BK274" s="219">
        <f>ROUND(I274*H274,2)</f>
        <v>0</v>
      </c>
      <c r="BL274" s="17" t="s">
        <v>210</v>
      </c>
      <c r="BM274" s="218" t="s">
        <v>317</v>
      </c>
    </row>
    <row r="275" spans="2:51" s="12" customFormat="1" ht="12">
      <c r="B275" s="220"/>
      <c r="C275" s="221"/>
      <c r="D275" s="222" t="s">
        <v>134</v>
      </c>
      <c r="E275" s="223" t="s">
        <v>19</v>
      </c>
      <c r="F275" s="224" t="s">
        <v>296</v>
      </c>
      <c r="G275" s="221"/>
      <c r="H275" s="223" t="s">
        <v>19</v>
      </c>
      <c r="I275" s="225"/>
      <c r="J275" s="221"/>
      <c r="K275" s="221"/>
      <c r="L275" s="226"/>
      <c r="M275" s="227"/>
      <c r="N275" s="228"/>
      <c r="O275" s="228"/>
      <c r="P275" s="228"/>
      <c r="Q275" s="228"/>
      <c r="R275" s="228"/>
      <c r="S275" s="228"/>
      <c r="T275" s="229"/>
      <c r="AT275" s="230" t="s">
        <v>134</v>
      </c>
      <c r="AU275" s="230" t="s">
        <v>83</v>
      </c>
      <c r="AV275" s="12" t="s">
        <v>81</v>
      </c>
      <c r="AW275" s="12" t="s">
        <v>35</v>
      </c>
      <c r="AX275" s="12" t="s">
        <v>73</v>
      </c>
      <c r="AY275" s="230" t="s">
        <v>124</v>
      </c>
    </row>
    <row r="276" spans="2:51" s="13" customFormat="1" ht="12">
      <c r="B276" s="231"/>
      <c r="C276" s="232"/>
      <c r="D276" s="222" t="s">
        <v>134</v>
      </c>
      <c r="E276" s="233" t="s">
        <v>19</v>
      </c>
      <c r="F276" s="234" t="s">
        <v>318</v>
      </c>
      <c r="G276" s="232"/>
      <c r="H276" s="235">
        <v>33.7</v>
      </c>
      <c r="I276" s="236"/>
      <c r="J276" s="232"/>
      <c r="K276" s="232"/>
      <c r="L276" s="237"/>
      <c r="M276" s="238"/>
      <c r="N276" s="239"/>
      <c r="O276" s="239"/>
      <c r="P276" s="239"/>
      <c r="Q276" s="239"/>
      <c r="R276" s="239"/>
      <c r="S276" s="239"/>
      <c r="T276" s="240"/>
      <c r="AT276" s="241" t="s">
        <v>134</v>
      </c>
      <c r="AU276" s="241" t="s">
        <v>83</v>
      </c>
      <c r="AV276" s="13" t="s">
        <v>83</v>
      </c>
      <c r="AW276" s="13" t="s">
        <v>35</v>
      </c>
      <c r="AX276" s="13" t="s">
        <v>81</v>
      </c>
      <c r="AY276" s="241" t="s">
        <v>124</v>
      </c>
    </row>
    <row r="277" spans="2:65" s="1" customFormat="1" ht="16.5" customHeight="1">
      <c r="B277" s="38"/>
      <c r="C277" s="255" t="s">
        <v>319</v>
      </c>
      <c r="D277" s="255" t="s">
        <v>245</v>
      </c>
      <c r="E277" s="256" t="s">
        <v>300</v>
      </c>
      <c r="F277" s="257" t="s">
        <v>301</v>
      </c>
      <c r="G277" s="258" t="s">
        <v>130</v>
      </c>
      <c r="H277" s="259">
        <v>38.755</v>
      </c>
      <c r="I277" s="260"/>
      <c r="J277" s="261">
        <f>ROUND(I277*H277,2)</f>
        <v>0</v>
      </c>
      <c r="K277" s="257" t="s">
        <v>131</v>
      </c>
      <c r="L277" s="262"/>
      <c r="M277" s="263" t="s">
        <v>19</v>
      </c>
      <c r="N277" s="264" t="s">
        <v>44</v>
      </c>
      <c r="O277" s="83"/>
      <c r="P277" s="216">
        <f>O277*H277</f>
        <v>0</v>
      </c>
      <c r="Q277" s="216">
        <v>0.0019</v>
      </c>
      <c r="R277" s="216">
        <f>Q277*H277</f>
        <v>0.0736345</v>
      </c>
      <c r="S277" s="216">
        <v>0</v>
      </c>
      <c r="T277" s="217">
        <f>S277*H277</f>
        <v>0</v>
      </c>
      <c r="AR277" s="218" t="s">
        <v>248</v>
      </c>
      <c r="AT277" s="218" t="s">
        <v>245</v>
      </c>
      <c r="AU277" s="218" t="s">
        <v>83</v>
      </c>
      <c r="AY277" s="17" t="s">
        <v>124</v>
      </c>
      <c r="BE277" s="219">
        <f>IF(N277="základní",J277,0)</f>
        <v>0</v>
      </c>
      <c r="BF277" s="219">
        <f>IF(N277="snížená",J277,0)</f>
        <v>0</v>
      </c>
      <c r="BG277" s="219">
        <f>IF(N277="zákl. přenesená",J277,0)</f>
        <v>0</v>
      </c>
      <c r="BH277" s="219">
        <f>IF(N277="sníž. přenesená",J277,0)</f>
        <v>0</v>
      </c>
      <c r="BI277" s="219">
        <f>IF(N277="nulová",J277,0)</f>
        <v>0</v>
      </c>
      <c r="BJ277" s="17" t="s">
        <v>81</v>
      </c>
      <c r="BK277" s="219">
        <f>ROUND(I277*H277,2)</f>
        <v>0</v>
      </c>
      <c r="BL277" s="17" t="s">
        <v>210</v>
      </c>
      <c r="BM277" s="218" t="s">
        <v>320</v>
      </c>
    </row>
    <row r="278" spans="2:51" s="13" customFormat="1" ht="12">
      <c r="B278" s="231"/>
      <c r="C278" s="232"/>
      <c r="D278" s="222" t="s">
        <v>134</v>
      </c>
      <c r="E278" s="232"/>
      <c r="F278" s="234" t="s">
        <v>321</v>
      </c>
      <c r="G278" s="232"/>
      <c r="H278" s="235">
        <v>38.755</v>
      </c>
      <c r="I278" s="236"/>
      <c r="J278" s="232"/>
      <c r="K278" s="232"/>
      <c r="L278" s="237"/>
      <c r="M278" s="238"/>
      <c r="N278" s="239"/>
      <c r="O278" s="239"/>
      <c r="P278" s="239"/>
      <c r="Q278" s="239"/>
      <c r="R278" s="239"/>
      <c r="S278" s="239"/>
      <c r="T278" s="240"/>
      <c r="AT278" s="241" t="s">
        <v>134</v>
      </c>
      <c r="AU278" s="241" t="s">
        <v>83</v>
      </c>
      <c r="AV278" s="13" t="s">
        <v>83</v>
      </c>
      <c r="AW278" s="13" t="s">
        <v>4</v>
      </c>
      <c r="AX278" s="13" t="s">
        <v>81</v>
      </c>
      <c r="AY278" s="241" t="s">
        <v>124</v>
      </c>
    </row>
    <row r="279" spans="2:65" s="1" customFormat="1" ht="16.5" customHeight="1">
      <c r="B279" s="38"/>
      <c r="C279" s="207" t="s">
        <v>322</v>
      </c>
      <c r="D279" s="207" t="s">
        <v>127</v>
      </c>
      <c r="E279" s="208" t="s">
        <v>323</v>
      </c>
      <c r="F279" s="209" t="s">
        <v>324</v>
      </c>
      <c r="G279" s="210" t="s">
        <v>130</v>
      </c>
      <c r="H279" s="211">
        <v>432</v>
      </c>
      <c r="I279" s="212"/>
      <c r="J279" s="213">
        <f>ROUND(I279*H279,2)</f>
        <v>0</v>
      </c>
      <c r="K279" s="209" t="s">
        <v>131</v>
      </c>
      <c r="L279" s="43"/>
      <c r="M279" s="214" t="s">
        <v>19</v>
      </c>
      <c r="N279" s="215" t="s">
        <v>44</v>
      </c>
      <c r="O279" s="83"/>
      <c r="P279" s="216">
        <f>O279*H279</f>
        <v>0</v>
      </c>
      <c r="Q279" s="216">
        <v>0</v>
      </c>
      <c r="R279" s="216">
        <f>Q279*H279</f>
        <v>0</v>
      </c>
      <c r="S279" s="216">
        <v>0</v>
      </c>
      <c r="T279" s="217">
        <f>S279*H279</f>
        <v>0</v>
      </c>
      <c r="AR279" s="218" t="s">
        <v>210</v>
      </c>
      <c r="AT279" s="218" t="s">
        <v>127</v>
      </c>
      <c r="AU279" s="218" t="s">
        <v>83</v>
      </c>
      <c r="AY279" s="17" t="s">
        <v>124</v>
      </c>
      <c r="BE279" s="219">
        <f>IF(N279="základní",J279,0)</f>
        <v>0</v>
      </c>
      <c r="BF279" s="219">
        <f>IF(N279="snížená",J279,0)</f>
        <v>0</v>
      </c>
      <c r="BG279" s="219">
        <f>IF(N279="zákl. přenesená",J279,0)</f>
        <v>0</v>
      </c>
      <c r="BH279" s="219">
        <f>IF(N279="sníž. přenesená",J279,0)</f>
        <v>0</v>
      </c>
      <c r="BI279" s="219">
        <f>IF(N279="nulová",J279,0)</f>
        <v>0</v>
      </c>
      <c r="BJ279" s="17" t="s">
        <v>81</v>
      </c>
      <c r="BK279" s="219">
        <f>ROUND(I279*H279,2)</f>
        <v>0</v>
      </c>
      <c r="BL279" s="17" t="s">
        <v>210</v>
      </c>
      <c r="BM279" s="218" t="s">
        <v>325</v>
      </c>
    </row>
    <row r="280" spans="2:51" s="12" customFormat="1" ht="12">
      <c r="B280" s="220"/>
      <c r="C280" s="221"/>
      <c r="D280" s="222" t="s">
        <v>134</v>
      </c>
      <c r="E280" s="223" t="s">
        <v>19</v>
      </c>
      <c r="F280" s="224" t="s">
        <v>326</v>
      </c>
      <c r="G280" s="221"/>
      <c r="H280" s="223" t="s">
        <v>19</v>
      </c>
      <c r="I280" s="225"/>
      <c r="J280" s="221"/>
      <c r="K280" s="221"/>
      <c r="L280" s="226"/>
      <c r="M280" s="227"/>
      <c r="N280" s="228"/>
      <c r="O280" s="228"/>
      <c r="P280" s="228"/>
      <c r="Q280" s="228"/>
      <c r="R280" s="228"/>
      <c r="S280" s="228"/>
      <c r="T280" s="229"/>
      <c r="AT280" s="230" t="s">
        <v>134</v>
      </c>
      <c r="AU280" s="230" t="s">
        <v>83</v>
      </c>
      <c r="AV280" s="12" t="s">
        <v>81</v>
      </c>
      <c r="AW280" s="12" t="s">
        <v>35</v>
      </c>
      <c r="AX280" s="12" t="s">
        <v>73</v>
      </c>
      <c r="AY280" s="230" t="s">
        <v>124</v>
      </c>
    </row>
    <row r="281" spans="2:51" s="13" customFormat="1" ht="12">
      <c r="B281" s="231"/>
      <c r="C281" s="232"/>
      <c r="D281" s="222" t="s">
        <v>134</v>
      </c>
      <c r="E281" s="233" t="s">
        <v>19</v>
      </c>
      <c r="F281" s="234" t="s">
        <v>327</v>
      </c>
      <c r="G281" s="232"/>
      <c r="H281" s="235">
        <v>18</v>
      </c>
      <c r="I281" s="236"/>
      <c r="J281" s="232"/>
      <c r="K281" s="232"/>
      <c r="L281" s="237"/>
      <c r="M281" s="238"/>
      <c r="N281" s="239"/>
      <c r="O281" s="239"/>
      <c r="P281" s="239"/>
      <c r="Q281" s="239"/>
      <c r="R281" s="239"/>
      <c r="S281" s="239"/>
      <c r="T281" s="240"/>
      <c r="AT281" s="241" t="s">
        <v>134</v>
      </c>
      <c r="AU281" s="241" t="s">
        <v>83</v>
      </c>
      <c r="AV281" s="13" t="s">
        <v>83</v>
      </c>
      <c r="AW281" s="13" t="s">
        <v>35</v>
      </c>
      <c r="AX281" s="13" t="s">
        <v>73</v>
      </c>
      <c r="AY281" s="241" t="s">
        <v>124</v>
      </c>
    </row>
    <row r="282" spans="2:51" s="12" customFormat="1" ht="12">
      <c r="B282" s="220"/>
      <c r="C282" s="221"/>
      <c r="D282" s="222" t="s">
        <v>134</v>
      </c>
      <c r="E282" s="223" t="s">
        <v>19</v>
      </c>
      <c r="F282" s="224" t="s">
        <v>328</v>
      </c>
      <c r="G282" s="221"/>
      <c r="H282" s="223" t="s">
        <v>19</v>
      </c>
      <c r="I282" s="225"/>
      <c r="J282" s="221"/>
      <c r="K282" s="221"/>
      <c r="L282" s="226"/>
      <c r="M282" s="227"/>
      <c r="N282" s="228"/>
      <c r="O282" s="228"/>
      <c r="P282" s="228"/>
      <c r="Q282" s="228"/>
      <c r="R282" s="228"/>
      <c r="S282" s="228"/>
      <c r="T282" s="229"/>
      <c r="AT282" s="230" t="s">
        <v>134</v>
      </c>
      <c r="AU282" s="230" t="s">
        <v>83</v>
      </c>
      <c r="AV282" s="12" t="s">
        <v>81</v>
      </c>
      <c r="AW282" s="12" t="s">
        <v>35</v>
      </c>
      <c r="AX282" s="12" t="s">
        <v>73</v>
      </c>
      <c r="AY282" s="230" t="s">
        <v>124</v>
      </c>
    </row>
    <row r="283" spans="2:51" s="12" customFormat="1" ht="12">
      <c r="B283" s="220"/>
      <c r="C283" s="221"/>
      <c r="D283" s="222" t="s">
        <v>134</v>
      </c>
      <c r="E283" s="223" t="s">
        <v>19</v>
      </c>
      <c r="F283" s="224" t="s">
        <v>329</v>
      </c>
      <c r="G283" s="221"/>
      <c r="H283" s="223" t="s">
        <v>19</v>
      </c>
      <c r="I283" s="225"/>
      <c r="J283" s="221"/>
      <c r="K283" s="221"/>
      <c r="L283" s="226"/>
      <c r="M283" s="227"/>
      <c r="N283" s="228"/>
      <c r="O283" s="228"/>
      <c r="P283" s="228"/>
      <c r="Q283" s="228"/>
      <c r="R283" s="228"/>
      <c r="S283" s="228"/>
      <c r="T283" s="229"/>
      <c r="AT283" s="230" t="s">
        <v>134</v>
      </c>
      <c r="AU283" s="230" t="s">
        <v>83</v>
      </c>
      <c r="AV283" s="12" t="s">
        <v>81</v>
      </c>
      <c r="AW283" s="12" t="s">
        <v>35</v>
      </c>
      <c r="AX283" s="12" t="s">
        <v>73</v>
      </c>
      <c r="AY283" s="230" t="s">
        <v>124</v>
      </c>
    </row>
    <row r="284" spans="2:51" s="13" customFormat="1" ht="12">
      <c r="B284" s="231"/>
      <c r="C284" s="232"/>
      <c r="D284" s="222" t="s">
        <v>134</v>
      </c>
      <c r="E284" s="233" t="s">
        <v>19</v>
      </c>
      <c r="F284" s="234" t="s">
        <v>330</v>
      </c>
      <c r="G284" s="232"/>
      <c r="H284" s="235">
        <v>136.75</v>
      </c>
      <c r="I284" s="236"/>
      <c r="J284" s="232"/>
      <c r="K284" s="232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134</v>
      </c>
      <c r="AU284" s="241" t="s">
        <v>83</v>
      </c>
      <c r="AV284" s="13" t="s">
        <v>83</v>
      </c>
      <c r="AW284" s="13" t="s">
        <v>35</v>
      </c>
      <c r="AX284" s="13" t="s">
        <v>73</v>
      </c>
      <c r="AY284" s="241" t="s">
        <v>124</v>
      </c>
    </row>
    <row r="285" spans="2:51" s="12" customFormat="1" ht="12">
      <c r="B285" s="220"/>
      <c r="C285" s="221"/>
      <c r="D285" s="222" t="s">
        <v>134</v>
      </c>
      <c r="E285" s="223" t="s">
        <v>19</v>
      </c>
      <c r="F285" s="224" t="s">
        <v>331</v>
      </c>
      <c r="G285" s="221"/>
      <c r="H285" s="223" t="s">
        <v>19</v>
      </c>
      <c r="I285" s="225"/>
      <c r="J285" s="221"/>
      <c r="K285" s="221"/>
      <c r="L285" s="226"/>
      <c r="M285" s="227"/>
      <c r="N285" s="228"/>
      <c r="O285" s="228"/>
      <c r="P285" s="228"/>
      <c r="Q285" s="228"/>
      <c r="R285" s="228"/>
      <c r="S285" s="228"/>
      <c r="T285" s="229"/>
      <c r="AT285" s="230" t="s">
        <v>134</v>
      </c>
      <c r="AU285" s="230" t="s">
        <v>83</v>
      </c>
      <c r="AV285" s="12" t="s">
        <v>81</v>
      </c>
      <c r="AW285" s="12" t="s">
        <v>35</v>
      </c>
      <c r="AX285" s="12" t="s">
        <v>73</v>
      </c>
      <c r="AY285" s="230" t="s">
        <v>124</v>
      </c>
    </row>
    <row r="286" spans="2:51" s="12" customFormat="1" ht="12">
      <c r="B286" s="220"/>
      <c r="C286" s="221"/>
      <c r="D286" s="222" t="s">
        <v>134</v>
      </c>
      <c r="E286" s="223" t="s">
        <v>19</v>
      </c>
      <c r="F286" s="224" t="s">
        <v>332</v>
      </c>
      <c r="G286" s="221"/>
      <c r="H286" s="223" t="s">
        <v>19</v>
      </c>
      <c r="I286" s="225"/>
      <c r="J286" s="221"/>
      <c r="K286" s="221"/>
      <c r="L286" s="226"/>
      <c r="M286" s="227"/>
      <c r="N286" s="228"/>
      <c r="O286" s="228"/>
      <c r="P286" s="228"/>
      <c r="Q286" s="228"/>
      <c r="R286" s="228"/>
      <c r="S286" s="228"/>
      <c r="T286" s="229"/>
      <c r="AT286" s="230" t="s">
        <v>134</v>
      </c>
      <c r="AU286" s="230" t="s">
        <v>83</v>
      </c>
      <c r="AV286" s="12" t="s">
        <v>81</v>
      </c>
      <c r="AW286" s="12" t="s">
        <v>35</v>
      </c>
      <c r="AX286" s="12" t="s">
        <v>73</v>
      </c>
      <c r="AY286" s="230" t="s">
        <v>124</v>
      </c>
    </row>
    <row r="287" spans="2:51" s="13" customFormat="1" ht="12">
      <c r="B287" s="231"/>
      <c r="C287" s="232"/>
      <c r="D287" s="222" t="s">
        <v>134</v>
      </c>
      <c r="E287" s="233" t="s">
        <v>19</v>
      </c>
      <c r="F287" s="234" t="s">
        <v>333</v>
      </c>
      <c r="G287" s="232"/>
      <c r="H287" s="235">
        <v>52.75</v>
      </c>
      <c r="I287" s="236"/>
      <c r="J287" s="232"/>
      <c r="K287" s="232"/>
      <c r="L287" s="237"/>
      <c r="M287" s="238"/>
      <c r="N287" s="239"/>
      <c r="O287" s="239"/>
      <c r="P287" s="239"/>
      <c r="Q287" s="239"/>
      <c r="R287" s="239"/>
      <c r="S287" s="239"/>
      <c r="T287" s="240"/>
      <c r="AT287" s="241" t="s">
        <v>134</v>
      </c>
      <c r="AU287" s="241" t="s">
        <v>83</v>
      </c>
      <c r="AV287" s="13" t="s">
        <v>83</v>
      </c>
      <c r="AW287" s="13" t="s">
        <v>35</v>
      </c>
      <c r="AX287" s="13" t="s">
        <v>73</v>
      </c>
      <c r="AY287" s="241" t="s">
        <v>124</v>
      </c>
    </row>
    <row r="288" spans="2:51" s="12" customFormat="1" ht="12">
      <c r="B288" s="220"/>
      <c r="C288" s="221"/>
      <c r="D288" s="222" t="s">
        <v>134</v>
      </c>
      <c r="E288" s="223" t="s">
        <v>19</v>
      </c>
      <c r="F288" s="224" t="s">
        <v>334</v>
      </c>
      <c r="G288" s="221"/>
      <c r="H288" s="223" t="s">
        <v>19</v>
      </c>
      <c r="I288" s="225"/>
      <c r="J288" s="221"/>
      <c r="K288" s="221"/>
      <c r="L288" s="226"/>
      <c r="M288" s="227"/>
      <c r="N288" s="228"/>
      <c r="O288" s="228"/>
      <c r="P288" s="228"/>
      <c r="Q288" s="228"/>
      <c r="R288" s="228"/>
      <c r="S288" s="228"/>
      <c r="T288" s="229"/>
      <c r="AT288" s="230" t="s">
        <v>134</v>
      </c>
      <c r="AU288" s="230" t="s">
        <v>83</v>
      </c>
      <c r="AV288" s="12" t="s">
        <v>81</v>
      </c>
      <c r="AW288" s="12" t="s">
        <v>35</v>
      </c>
      <c r="AX288" s="12" t="s">
        <v>73</v>
      </c>
      <c r="AY288" s="230" t="s">
        <v>124</v>
      </c>
    </row>
    <row r="289" spans="2:51" s="12" customFormat="1" ht="12">
      <c r="B289" s="220"/>
      <c r="C289" s="221"/>
      <c r="D289" s="222" t="s">
        <v>134</v>
      </c>
      <c r="E289" s="223" t="s">
        <v>19</v>
      </c>
      <c r="F289" s="224" t="s">
        <v>335</v>
      </c>
      <c r="G289" s="221"/>
      <c r="H289" s="223" t="s">
        <v>19</v>
      </c>
      <c r="I289" s="225"/>
      <c r="J289" s="221"/>
      <c r="K289" s="221"/>
      <c r="L289" s="226"/>
      <c r="M289" s="227"/>
      <c r="N289" s="228"/>
      <c r="O289" s="228"/>
      <c r="P289" s="228"/>
      <c r="Q289" s="228"/>
      <c r="R289" s="228"/>
      <c r="S289" s="228"/>
      <c r="T289" s="229"/>
      <c r="AT289" s="230" t="s">
        <v>134</v>
      </c>
      <c r="AU289" s="230" t="s">
        <v>83</v>
      </c>
      <c r="AV289" s="12" t="s">
        <v>81</v>
      </c>
      <c r="AW289" s="12" t="s">
        <v>35</v>
      </c>
      <c r="AX289" s="12" t="s">
        <v>73</v>
      </c>
      <c r="AY289" s="230" t="s">
        <v>124</v>
      </c>
    </row>
    <row r="290" spans="2:51" s="13" customFormat="1" ht="12">
      <c r="B290" s="231"/>
      <c r="C290" s="232"/>
      <c r="D290" s="222" t="s">
        <v>134</v>
      </c>
      <c r="E290" s="233" t="s">
        <v>19</v>
      </c>
      <c r="F290" s="234" t="s">
        <v>336</v>
      </c>
      <c r="G290" s="232"/>
      <c r="H290" s="235">
        <v>151</v>
      </c>
      <c r="I290" s="236"/>
      <c r="J290" s="232"/>
      <c r="K290" s="232"/>
      <c r="L290" s="237"/>
      <c r="M290" s="238"/>
      <c r="N290" s="239"/>
      <c r="O290" s="239"/>
      <c r="P290" s="239"/>
      <c r="Q290" s="239"/>
      <c r="R290" s="239"/>
      <c r="S290" s="239"/>
      <c r="T290" s="240"/>
      <c r="AT290" s="241" t="s">
        <v>134</v>
      </c>
      <c r="AU290" s="241" t="s">
        <v>83</v>
      </c>
      <c r="AV290" s="13" t="s">
        <v>83</v>
      </c>
      <c r="AW290" s="13" t="s">
        <v>35</v>
      </c>
      <c r="AX290" s="13" t="s">
        <v>73</v>
      </c>
      <c r="AY290" s="241" t="s">
        <v>124</v>
      </c>
    </row>
    <row r="291" spans="2:51" s="12" customFormat="1" ht="12">
      <c r="B291" s="220"/>
      <c r="C291" s="221"/>
      <c r="D291" s="222" t="s">
        <v>134</v>
      </c>
      <c r="E291" s="223" t="s">
        <v>19</v>
      </c>
      <c r="F291" s="224" t="s">
        <v>337</v>
      </c>
      <c r="G291" s="221"/>
      <c r="H291" s="223" t="s">
        <v>19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9"/>
      <c r="AT291" s="230" t="s">
        <v>134</v>
      </c>
      <c r="AU291" s="230" t="s">
        <v>83</v>
      </c>
      <c r="AV291" s="12" t="s">
        <v>81</v>
      </c>
      <c r="AW291" s="12" t="s">
        <v>35</v>
      </c>
      <c r="AX291" s="12" t="s">
        <v>73</v>
      </c>
      <c r="AY291" s="230" t="s">
        <v>124</v>
      </c>
    </row>
    <row r="292" spans="2:51" s="12" customFormat="1" ht="12">
      <c r="B292" s="220"/>
      <c r="C292" s="221"/>
      <c r="D292" s="222" t="s">
        <v>134</v>
      </c>
      <c r="E292" s="223" t="s">
        <v>19</v>
      </c>
      <c r="F292" s="224" t="s">
        <v>338</v>
      </c>
      <c r="G292" s="221"/>
      <c r="H292" s="223" t="s">
        <v>19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9"/>
      <c r="AT292" s="230" t="s">
        <v>134</v>
      </c>
      <c r="AU292" s="230" t="s">
        <v>83</v>
      </c>
      <c r="AV292" s="12" t="s">
        <v>81</v>
      </c>
      <c r="AW292" s="12" t="s">
        <v>35</v>
      </c>
      <c r="AX292" s="12" t="s">
        <v>73</v>
      </c>
      <c r="AY292" s="230" t="s">
        <v>124</v>
      </c>
    </row>
    <row r="293" spans="2:51" s="13" customFormat="1" ht="12">
      <c r="B293" s="231"/>
      <c r="C293" s="232"/>
      <c r="D293" s="222" t="s">
        <v>134</v>
      </c>
      <c r="E293" s="233" t="s">
        <v>19</v>
      </c>
      <c r="F293" s="234" t="s">
        <v>339</v>
      </c>
      <c r="G293" s="232"/>
      <c r="H293" s="235">
        <v>73.5</v>
      </c>
      <c r="I293" s="236"/>
      <c r="J293" s="232"/>
      <c r="K293" s="232"/>
      <c r="L293" s="237"/>
      <c r="M293" s="238"/>
      <c r="N293" s="239"/>
      <c r="O293" s="239"/>
      <c r="P293" s="239"/>
      <c r="Q293" s="239"/>
      <c r="R293" s="239"/>
      <c r="S293" s="239"/>
      <c r="T293" s="240"/>
      <c r="AT293" s="241" t="s">
        <v>134</v>
      </c>
      <c r="AU293" s="241" t="s">
        <v>83</v>
      </c>
      <c r="AV293" s="13" t="s">
        <v>83</v>
      </c>
      <c r="AW293" s="13" t="s">
        <v>35</v>
      </c>
      <c r="AX293" s="13" t="s">
        <v>73</v>
      </c>
      <c r="AY293" s="241" t="s">
        <v>124</v>
      </c>
    </row>
    <row r="294" spans="2:51" s="14" customFormat="1" ht="12">
      <c r="B294" s="242"/>
      <c r="C294" s="243"/>
      <c r="D294" s="222" t="s">
        <v>134</v>
      </c>
      <c r="E294" s="244" t="s">
        <v>19</v>
      </c>
      <c r="F294" s="245" t="s">
        <v>175</v>
      </c>
      <c r="G294" s="243"/>
      <c r="H294" s="246">
        <v>432</v>
      </c>
      <c r="I294" s="247"/>
      <c r="J294" s="243"/>
      <c r="K294" s="243"/>
      <c r="L294" s="248"/>
      <c r="M294" s="249"/>
      <c r="N294" s="250"/>
      <c r="O294" s="250"/>
      <c r="P294" s="250"/>
      <c r="Q294" s="250"/>
      <c r="R294" s="250"/>
      <c r="S294" s="250"/>
      <c r="T294" s="251"/>
      <c r="AT294" s="252" t="s">
        <v>134</v>
      </c>
      <c r="AU294" s="252" t="s">
        <v>83</v>
      </c>
      <c r="AV294" s="14" t="s">
        <v>132</v>
      </c>
      <c r="AW294" s="14" t="s">
        <v>35</v>
      </c>
      <c r="AX294" s="14" t="s">
        <v>81</v>
      </c>
      <c r="AY294" s="252" t="s">
        <v>124</v>
      </c>
    </row>
    <row r="295" spans="2:65" s="1" customFormat="1" ht="16.5" customHeight="1">
      <c r="B295" s="38"/>
      <c r="C295" s="255" t="s">
        <v>248</v>
      </c>
      <c r="D295" s="255" t="s">
        <v>245</v>
      </c>
      <c r="E295" s="256" t="s">
        <v>340</v>
      </c>
      <c r="F295" s="257" t="s">
        <v>341</v>
      </c>
      <c r="G295" s="258" t="s">
        <v>130</v>
      </c>
      <c r="H295" s="259">
        <v>496.8</v>
      </c>
      <c r="I295" s="260"/>
      <c r="J295" s="261">
        <f>ROUND(I295*H295,2)</f>
        <v>0</v>
      </c>
      <c r="K295" s="257" t="s">
        <v>131</v>
      </c>
      <c r="L295" s="262"/>
      <c r="M295" s="263" t="s">
        <v>19</v>
      </c>
      <c r="N295" s="264" t="s">
        <v>44</v>
      </c>
      <c r="O295" s="83"/>
      <c r="P295" s="216">
        <f>O295*H295</f>
        <v>0</v>
      </c>
      <c r="Q295" s="216">
        <v>0.0003</v>
      </c>
      <c r="R295" s="216">
        <f>Q295*H295</f>
        <v>0.14903999999999998</v>
      </c>
      <c r="S295" s="216">
        <v>0</v>
      </c>
      <c r="T295" s="217">
        <f>S295*H295</f>
        <v>0</v>
      </c>
      <c r="AR295" s="218" t="s">
        <v>248</v>
      </c>
      <c r="AT295" s="218" t="s">
        <v>245</v>
      </c>
      <c r="AU295" s="218" t="s">
        <v>83</v>
      </c>
      <c r="AY295" s="17" t="s">
        <v>124</v>
      </c>
      <c r="BE295" s="219">
        <f>IF(N295="základní",J295,0)</f>
        <v>0</v>
      </c>
      <c r="BF295" s="219">
        <f>IF(N295="snížená",J295,0)</f>
        <v>0</v>
      </c>
      <c r="BG295" s="219">
        <f>IF(N295="zákl. přenesená",J295,0)</f>
        <v>0</v>
      </c>
      <c r="BH295" s="219">
        <f>IF(N295="sníž. přenesená",J295,0)</f>
        <v>0</v>
      </c>
      <c r="BI295" s="219">
        <f>IF(N295="nulová",J295,0)</f>
        <v>0</v>
      </c>
      <c r="BJ295" s="17" t="s">
        <v>81</v>
      </c>
      <c r="BK295" s="219">
        <f>ROUND(I295*H295,2)</f>
        <v>0</v>
      </c>
      <c r="BL295" s="17" t="s">
        <v>210</v>
      </c>
      <c r="BM295" s="218" t="s">
        <v>342</v>
      </c>
    </row>
    <row r="296" spans="2:51" s="13" customFormat="1" ht="12">
      <c r="B296" s="231"/>
      <c r="C296" s="232"/>
      <c r="D296" s="222" t="s">
        <v>134</v>
      </c>
      <c r="E296" s="232"/>
      <c r="F296" s="234" t="s">
        <v>343</v>
      </c>
      <c r="G296" s="232"/>
      <c r="H296" s="235">
        <v>496.8</v>
      </c>
      <c r="I296" s="236"/>
      <c r="J296" s="232"/>
      <c r="K296" s="232"/>
      <c r="L296" s="237"/>
      <c r="M296" s="238"/>
      <c r="N296" s="239"/>
      <c r="O296" s="239"/>
      <c r="P296" s="239"/>
      <c r="Q296" s="239"/>
      <c r="R296" s="239"/>
      <c r="S296" s="239"/>
      <c r="T296" s="240"/>
      <c r="AT296" s="241" t="s">
        <v>134</v>
      </c>
      <c r="AU296" s="241" t="s">
        <v>83</v>
      </c>
      <c r="AV296" s="13" t="s">
        <v>83</v>
      </c>
      <c r="AW296" s="13" t="s">
        <v>4</v>
      </c>
      <c r="AX296" s="13" t="s">
        <v>81</v>
      </c>
      <c r="AY296" s="241" t="s">
        <v>124</v>
      </c>
    </row>
    <row r="297" spans="2:65" s="1" customFormat="1" ht="24" customHeight="1">
      <c r="B297" s="38"/>
      <c r="C297" s="207" t="s">
        <v>344</v>
      </c>
      <c r="D297" s="207" t="s">
        <v>127</v>
      </c>
      <c r="E297" s="208" t="s">
        <v>345</v>
      </c>
      <c r="F297" s="209" t="s">
        <v>346</v>
      </c>
      <c r="G297" s="210" t="s">
        <v>130</v>
      </c>
      <c r="H297" s="211">
        <v>395.9</v>
      </c>
      <c r="I297" s="212"/>
      <c r="J297" s="213">
        <f>ROUND(I297*H297,2)</f>
        <v>0</v>
      </c>
      <c r="K297" s="209" t="s">
        <v>131</v>
      </c>
      <c r="L297" s="43"/>
      <c r="M297" s="214" t="s">
        <v>19</v>
      </c>
      <c r="N297" s="215" t="s">
        <v>44</v>
      </c>
      <c r="O297" s="83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18" t="s">
        <v>210</v>
      </c>
      <c r="AT297" s="218" t="s">
        <v>127</v>
      </c>
      <c r="AU297" s="218" t="s">
        <v>83</v>
      </c>
      <c r="AY297" s="17" t="s">
        <v>124</v>
      </c>
      <c r="BE297" s="219">
        <f>IF(N297="základní",J297,0)</f>
        <v>0</v>
      </c>
      <c r="BF297" s="219">
        <f>IF(N297="snížená",J297,0)</f>
        <v>0</v>
      </c>
      <c r="BG297" s="219">
        <f>IF(N297="zákl. přenesená",J297,0)</f>
        <v>0</v>
      </c>
      <c r="BH297" s="219">
        <f>IF(N297="sníž. přenesená",J297,0)</f>
        <v>0</v>
      </c>
      <c r="BI297" s="219">
        <f>IF(N297="nulová",J297,0)</f>
        <v>0</v>
      </c>
      <c r="BJ297" s="17" t="s">
        <v>81</v>
      </c>
      <c r="BK297" s="219">
        <f>ROUND(I297*H297,2)</f>
        <v>0</v>
      </c>
      <c r="BL297" s="17" t="s">
        <v>210</v>
      </c>
      <c r="BM297" s="218" t="s">
        <v>347</v>
      </c>
    </row>
    <row r="298" spans="2:51" s="12" customFormat="1" ht="12">
      <c r="B298" s="220"/>
      <c r="C298" s="221"/>
      <c r="D298" s="222" t="s">
        <v>134</v>
      </c>
      <c r="E298" s="223" t="s">
        <v>19</v>
      </c>
      <c r="F298" s="224" t="s">
        <v>348</v>
      </c>
      <c r="G298" s="221"/>
      <c r="H298" s="223" t="s">
        <v>19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9"/>
      <c r="AT298" s="230" t="s">
        <v>134</v>
      </c>
      <c r="AU298" s="230" t="s">
        <v>83</v>
      </c>
      <c r="AV298" s="12" t="s">
        <v>81</v>
      </c>
      <c r="AW298" s="12" t="s">
        <v>35</v>
      </c>
      <c r="AX298" s="12" t="s">
        <v>73</v>
      </c>
      <c r="AY298" s="230" t="s">
        <v>124</v>
      </c>
    </row>
    <row r="299" spans="2:51" s="12" customFormat="1" ht="12">
      <c r="B299" s="220"/>
      <c r="C299" s="221"/>
      <c r="D299" s="222" t="s">
        <v>134</v>
      </c>
      <c r="E299" s="223" t="s">
        <v>19</v>
      </c>
      <c r="F299" s="224" t="s">
        <v>349</v>
      </c>
      <c r="G299" s="221"/>
      <c r="H299" s="223" t="s">
        <v>19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9"/>
      <c r="AT299" s="230" t="s">
        <v>134</v>
      </c>
      <c r="AU299" s="230" t="s">
        <v>83</v>
      </c>
      <c r="AV299" s="12" t="s">
        <v>81</v>
      </c>
      <c r="AW299" s="12" t="s">
        <v>35</v>
      </c>
      <c r="AX299" s="12" t="s">
        <v>73</v>
      </c>
      <c r="AY299" s="230" t="s">
        <v>124</v>
      </c>
    </row>
    <row r="300" spans="2:51" s="13" customFormat="1" ht="12">
      <c r="B300" s="231"/>
      <c r="C300" s="232"/>
      <c r="D300" s="222" t="s">
        <v>134</v>
      </c>
      <c r="E300" s="233" t="s">
        <v>19</v>
      </c>
      <c r="F300" s="234" t="s">
        <v>350</v>
      </c>
      <c r="G300" s="232"/>
      <c r="H300" s="235">
        <v>10.25</v>
      </c>
      <c r="I300" s="236"/>
      <c r="J300" s="232"/>
      <c r="K300" s="232"/>
      <c r="L300" s="237"/>
      <c r="M300" s="238"/>
      <c r="N300" s="239"/>
      <c r="O300" s="239"/>
      <c r="P300" s="239"/>
      <c r="Q300" s="239"/>
      <c r="R300" s="239"/>
      <c r="S300" s="239"/>
      <c r="T300" s="240"/>
      <c r="AT300" s="241" t="s">
        <v>134</v>
      </c>
      <c r="AU300" s="241" t="s">
        <v>83</v>
      </c>
      <c r="AV300" s="13" t="s">
        <v>83</v>
      </c>
      <c r="AW300" s="13" t="s">
        <v>35</v>
      </c>
      <c r="AX300" s="13" t="s">
        <v>73</v>
      </c>
      <c r="AY300" s="241" t="s">
        <v>124</v>
      </c>
    </row>
    <row r="301" spans="2:51" s="12" customFormat="1" ht="12">
      <c r="B301" s="220"/>
      <c r="C301" s="221"/>
      <c r="D301" s="222" t="s">
        <v>134</v>
      </c>
      <c r="E301" s="223" t="s">
        <v>19</v>
      </c>
      <c r="F301" s="224" t="s">
        <v>328</v>
      </c>
      <c r="G301" s="221"/>
      <c r="H301" s="223" t="s">
        <v>19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9"/>
      <c r="AT301" s="230" t="s">
        <v>134</v>
      </c>
      <c r="AU301" s="230" t="s">
        <v>83</v>
      </c>
      <c r="AV301" s="12" t="s">
        <v>81</v>
      </c>
      <c r="AW301" s="12" t="s">
        <v>35</v>
      </c>
      <c r="AX301" s="12" t="s">
        <v>73</v>
      </c>
      <c r="AY301" s="230" t="s">
        <v>124</v>
      </c>
    </row>
    <row r="302" spans="2:51" s="12" customFormat="1" ht="12">
      <c r="B302" s="220"/>
      <c r="C302" s="221"/>
      <c r="D302" s="222" t="s">
        <v>134</v>
      </c>
      <c r="E302" s="223" t="s">
        <v>19</v>
      </c>
      <c r="F302" s="224" t="s">
        <v>351</v>
      </c>
      <c r="G302" s="221"/>
      <c r="H302" s="223" t="s">
        <v>19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9"/>
      <c r="AT302" s="230" t="s">
        <v>134</v>
      </c>
      <c r="AU302" s="230" t="s">
        <v>83</v>
      </c>
      <c r="AV302" s="12" t="s">
        <v>81</v>
      </c>
      <c r="AW302" s="12" t="s">
        <v>35</v>
      </c>
      <c r="AX302" s="12" t="s">
        <v>73</v>
      </c>
      <c r="AY302" s="230" t="s">
        <v>124</v>
      </c>
    </row>
    <row r="303" spans="2:51" s="13" customFormat="1" ht="12">
      <c r="B303" s="231"/>
      <c r="C303" s="232"/>
      <c r="D303" s="222" t="s">
        <v>134</v>
      </c>
      <c r="E303" s="233" t="s">
        <v>19</v>
      </c>
      <c r="F303" s="234" t="s">
        <v>352</v>
      </c>
      <c r="G303" s="232"/>
      <c r="H303" s="235">
        <v>95.725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40"/>
      <c r="AT303" s="241" t="s">
        <v>134</v>
      </c>
      <c r="AU303" s="241" t="s">
        <v>83</v>
      </c>
      <c r="AV303" s="13" t="s">
        <v>83</v>
      </c>
      <c r="AW303" s="13" t="s">
        <v>35</v>
      </c>
      <c r="AX303" s="13" t="s">
        <v>73</v>
      </c>
      <c r="AY303" s="241" t="s">
        <v>124</v>
      </c>
    </row>
    <row r="304" spans="2:51" s="12" customFormat="1" ht="12">
      <c r="B304" s="220"/>
      <c r="C304" s="221"/>
      <c r="D304" s="222" t="s">
        <v>134</v>
      </c>
      <c r="E304" s="223" t="s">
        <v>19</v>
      </c>
      <c r="F304" s="224" t="s">
        <v>353</v>
      </c>
      <c r="G304" s="221"/>
      <c r="H304" s="223" t="s">
        <v>19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9"/>
      <c r="AT304" s="230" t="s">
        <v>134</v>
      </c>
      <c r="AU304" s="230" t="s">
        <v>83</v>
      </c>
      <c r="AV304" s="12" t="s">
        <v>81</v>
      </c>
      <c r="AW304" s="12" t="s">
        <v>35</v>
      </c>
      <c r="AX304" s="12" t="s">
        <v>73</v>
      </c>
      <c r="AY304" s="230" t="s">
        <v>124</v>
      </c>
    </row>
    <row r="305" spans="2:51" s="12" customFormat="1" ht="12">
      <c r="B305" s="220"/>
      <c r="C305" s="221"/>
      <c r="D305" s="222" t="s">
        <v>134</v>
      </c>
      <c r="E305" s="223" t="s">
        <v>19</v>
      </c>
      <c r="F305" s="224" t="s">
        <v>354</v>
      </c>
      <c r="G305" s="221"/>
      <c r="H305" s="223" t="s">
        <v>19</v>
      </c>
      <c r="I305" s="225"/>
      <c r="J305" s="221"/>
      <c r="K305" s="221"/>
      <c r="L305" s="226"/>
      <c r="M305" s="227"/>
      <c r="N305" s="228"/>
      <c r="O305" s="228"/>
      <c r="P305" s="228"/>
      <c r="Q305" s="228"/>
      <c r="R305" s="228"/>
      <c r="S305" s="228"/>
      <c r="T305" s="229"/>
      <c r="AT305" s="230" t="s">
        <v>134</v>
      </c>
      <c r="AU305" s="230" t="s">
        <v>83</v>
      </c>
      <c r="AV305" s="12" t="s">
        <v>81</v>
      </c>
      <c r="AW305" s="12" t="s">
        <v>35</v>
      </c>
      <c r="AX305" s="12" t="s">
        <v>73</v>
      </c>
      <c r="AY305" s="230" t="s">
        <v>124</v>
      </c>
    </row>
    <row r="306" spans="2:51" s="13" customFormat="1" ht="12">
      <c r="B306" s="231"/>
      <c r="C306" s="232"/>
      <c r="D306" s="222" t="s">
        <v>134</v>
      </c>
      <c r="E306" s="233" t="s">
        <v>19</v>
      </c>
      <c r="F306" s="234" t="s">
        <v>355</v>
      </c>
      <c r="G306" s="232"/>
      <c r="H306" s="235">
        <v>47.475</v>
      </c>
      <c r="I306" s="236"/>
      <c r="J306" s="232"/>
      <c r="K306" s="232"/>
      <c r="L306" s="237"/>
      <c r="M306" s="238"/>
      <c r="N306" s="239"/>
      <c r="O306" s="239"/>
      <c r="P306" s="239"/>
      <c r="Q306" s="239"/>
      <c r="R306" s="239"/>
      <c r="S306" s="239"/>
      <c r="T306" s="240"/>
      <c r="AT306" s="241" t="s">
        <v>134</v>
      </c>
      <c r="AU306" s="241" t="s">
        <v>83</v>
      </c>
      <c r="AV306" s="13" t="s">
        <v>83</v>
      </c>
      <c r="AW306" s="13" t="s">
        <v>35</v>
      </c>
      <c r="AX306" s="13" t="s">
        <v>73</v>
      </c>
      <c r="AY306" s="241" t="s">
        <v>124</v>
      </c>
    </row>
    <row r="307" spans="2:51" s="12" customFormat="1" ht="12">
      <c r="B307" s="220"/>
      <c r="C307" s="221"/>
      <c r="D307" s="222" t="s">
        <v>134</v>
      </c>
      <c r="E307" s="223" t="s">
        <v>19</v>
      </c>
      <c r="F307" s="224" t="s">
        <v>356</v>
      </c>
      <c r="G307" s="221"/>
      <c r="H307" s="223" t="s">
        <v>19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9"/>
      <c r="AT307" s="230" t="s">
        <v>134</v>
      </c>
      <c r="AU307" s="230" t="s">
        <v>83</v>
      </c>
      <c r="AV307" s="12" t="s">
        <v>81</v>
      </c>
      <c r="AW307" s="12" t="s">
        <v>35</v>
      </c>
      <c r="AX307" s="12" t="s">
        <v>73</v>
      </c>
      <c r="AY307" s="230" t="s">
        <v>124</v>
      </c>
    </row>
    <row r="308" spans="2:51" s="12" customFormat="1" ht="12">
      <c r="B308" s="220"/>
      <c r="C308" s="221"/>
      <c r="D308" s="222" t="s">
        <v>134</v>
      </c>
      <c r="E308" s="223" t="s">
        <v>19</v>
      </c>
      <c r="F308" s="224" t="s">
        <v>357</v>
      </c>
      <c r="G308" s="221"/>
      <c r="H308" s="223" t="s">
        <v>19</v>
      </c>
      <c r="I308" s="225"/>
      <c r="J308" s="221"/>
      <c r="K308" s="221"/>
      <c r="L308" s="226"/>
      <c r="M308" s="227"/>
      <c r="N308" s="228"/>
      <c r="O308" s="228"/>
      <c r="P308" s="228"/>
      <c r="Q308" s="228"/>
      <c r="R308" s="228"/>
      <c r="S308" s="228"/>
      <c r="T308" s="229"/>
      <c r="AT308" s="230" t="s">
        <v>134</v>
      </c>
      <c r="AU308" s="230" t="s">
        <v>83</v>
      </c>
      <c r="AV308" s="12" t="s">
        <v>81</v>
      </c>
      <c r="AW308" s="12" t="s">
        <v>35</v>
      </c>
      <c r="AX308" s="12" t="s">
        <v>73</v>
      </c>
      <c r="AY308" s="230" t="s">
        <v>124</v>
      </c>
    </row>
    <row r="309" spans="2:51" s="13" customFormat="1" ht="12">
      <c r="B309" s="231"/>
      <c r="C309" s="232"/>
      <c r="D309" s="222" t="s">
        <v>134</v>
      </c>
      <c r="E309" s="233" t="s">
        <v>19</v>
      </c>
      <c r="F309" s="234" t="s">
        <v>358</v>
      </c>
      <c r="G309" s="232"/>
      <c r="H309" s="235">
        <v>181.2</v>
      </c>
      <c r="I309" s="236"/>
      <c r="J309" s="232"/>
      <c r="K309" s="232"/>
      <c r="L309" s="237"/>
      <c r="M309" s="238"/>
      <c r="N309" s="239"/>
      <c r="O309" s="239"/>
      <c r="P309" s="239"/>
      <c r="Q309" s="239"/>
      <c r="R309" s="239"/>
      <c r="S309" s="239"/>
      <c r="T309" s="240"/>
      <c r="AT309" s="241" t="s">
        <v>134</v>
      </c>
      <c r="AU309" s="241" t="s">
        <v>83</v>
      </c>
      <c r="AV309" s="13" t="s">
        <v>83</v>
      </c>
      <c r="AW309" s="13" t="s">
        <v>35</v>
      </c>
      <c r="AX309" s="13" t="s">
        <v>73</v>
      </c>
      <c r="AY309" s="241" t="s">
        <v>124</v>
      </c>
    </row>
    <row r="310" spans="2:51" s="12" customFormat="1" ht="12">
      <c r="B310" s="220"/>
      <c r="C310" s="221"/>
      <c r="D310" s="222" t="s">
        <v>134</v>
      </c>
      <c r="E310" s="223" t="s">
        <v>19</v>
      </c>
      <c r="F310" s="224" t="s">
        <v>337</v>
      </c>
      <c r="G310" s="221"/>
      <c r="H310" s="223" t="s">
        <v>19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9"/>
      <c r="AT310" s="230" t="s">
        <v>134</v>
      </c>
      <c r="AU310" s="230" t="s">
        <v>83</v>
      </c>
      <c r="AV310" s="12" t="s">
        <v>81</v>
      </c>
      <c r="AW310" s="12" t="s">
        <v>35</v>
      </c>
      <c r="AX310" s="12" t="s">
        <v>73</v>
      </c>
      <c r="AY310" s="230" t="s">
        <v>124</v>
      </c>
    </row>
    <row r="311" spans="2:51" s="12" customFormat="1" ht="12">
      <c r="B311" s="220"/>
      <c r="C311" s="221"/>
      <c r="D311" s="222" t="s">
        <v>134</v>
      </c>
      <c r="E311" s="223" t="s">
        <v>19</v>
      </c>
      <c r="F311" s="224" t="s">
        <v>359</v>
      </c>
      <c r="G311" s="221"/>
      <c r="H311" s="223" t="s">
        <v>19</v>
      </c>
      <c r="I311" s="225"/>
      <c r="J311" s="221"/>
      <c r="K311" s="221"/>
      <c r="L311" s="226"/>
      <c r="M311" s="227"/>
      <c r="N311" s="228"/>
      <c r="O311" s="228"/>
      <c r="P311" s="228"/>
      <c r="Q311" s="228"/>
      <c r="R311" s="228"/>
      <c r="S311" s="228"/>
      <c r="T311" s="229"/>
      <c r="AT311" s="230" t="s">
        <v>134</v>
      </c>
      <c r="AU311" s="230" t="s">
        <v>83</v>
      </c>
      <c r="AV311" s="12" t="s">
        <v>81</v>
      </c>
      <c r="AW311" s="12" t="s">
        <v>35</v>
      </c>
      <c r="AX311" s="12" t="s">
        <v>73</v>
      </c>
      <c r="AY311" s="230" t="s">
        <v>124</v>
      </c>
    </row>
    <row r="312" spans="2:51" s="13" customFormat="1" ht="12">
      <c r="B312" s="231"/>
      <c r="C312" s="232"/>
      <c r="D312" s="222" t="s">
        <v>134</v>
      </c>
      <c r="E312" s="233" t="s">
        <v>19</v>
      </c>
      <c r="F312" s="234" t="s">
        <v>360</v>
      </c>
      <c r="G312" s="232"/>
      <c r="H312" s="235">
        <v>61.25</v>
      </c>
      <c r="I312" s="236"/>
      <c r="J312" s="232"/>
      <c r="K312" s="232"/>
      <c r="L312" s="237"/>
      <c r="M312" s="238"/>
      <c r="N312" s="239"/>
      <c r="O312" s="239"/>
      <c r="P312" s="239"/>
      <c r="Q312" s="239"/>
      <c r="R312" s="239"/>
      <c r="S312" s="239"/>
      <c r="T312" s="240"/>
      <c r="AT312" s="241" t="s">
        <v>134</v>
      </c>
      <c r="AU312" s="241" t="s">
        <v>83</v>
      </c>
      <c r="AV312" s="13" t="s">
        <v>83</v>
      </c>
      <c r="AW312" s="13" t="s">
        <v>35</v>
      </c>
      <c r="AX312" s="13" t="s">
        <v>73</v>
      </c>
      <c r="AY312" s="241" t="s">
        <v>124</v>
      </c>
    </row>
    <row r="313" spans="2:51" s="14" customFormat="1" ht="12">
      <c r="B313" s="242"/>
      <c r="C313" s="243"/>
      <c r="D313" s="222" t="s">
        <v>134</v>
      </c>
      <c r="E313" s="244" t="s">
        <v>19</v>
      </c>
      <c r="F313" s="245" t="s">
        <v>175</v>
      </c>
      <c r="G313" s="243"/>
      <c r="H313" s="246">
        <v>395.9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134</v>
      </c>
      <c r="AU313" s="252" t="s">
        <v>83</v>
      </c>
      <c r="AV313" s="14" t="s">
        <v>132</v>
      </c>
      <c r="AW313" s="14" t="s">
        <v>35</v>
      </c>
      <c r="AX313" s="14" t="s">
        <v>81</v>
      </c>
      <c r="AY313" s="252" t="s">
        <v>124</v>
      </c>
    </row>
    <row r="314" spans="2:65" s="1" customFormat="1" ht="16.5" customHeight="1">
      <c r="B314" s="38"/>
      <c r="C314" s="255" t="s">
        <v>361</v>
      </c>
      <c r="D314" s="255" t="s">
        <v>245</v>
      </c>
      <c r="E314" s="256" t="s">
        <v>362</v>
      </c>
      <c r="F314" s="257" t="s">
        <v>363</v>
      </c>
      <c r="G314" s="258" t="s">
        <v>181</v>
      </c>
      <c r="H314" s="259">
        <v>0.139</v>
      </c>
      <c r="I314" s="260"/>
      <c r="J314" s="261">
        <f>ROUND(I314*H314,2)</f>
        <v>0</v>
      </c>
      <c r="K314" s="257" t="s">
        <v>131</v>
      </c>
      <c r="L314" s="262"/>
      <c r="M314" s="263" t="s">
        <v>19</v>
      </c>
      <c r="N314" s="264" t="s">
        <v>44</v>
      </c>
      <c r="O314" s="83"/>
      <c r="P314" s="216">
        <f>O314*H314</f>
        <v>0</v>
      </c>
      <c r="Q314" s="216">
        <v>1</v>
      </c>
      <c r="R314" s="216">
        <f>Q314*H314</f>
        <v>0.139</v>
      </c>
      <c r="S314" s="216">
        <v>0</v>
      </c>
      <c r="T314" s="217">
        <f>S314*H314</f>
        <v>0</v>
      </c>
      <c r="AR314" s="218" t="s">
        <v>248</v>
      </c>
      <c r="AT314" s="218" t="s">
        <v>245</v>
      </c>
      <c r="AU314" s="218" t="s">
        <v>83</v>
      </c>
      <c r="AY314" s="17" t="s">
        <v>124</v>
      </c>
      <c r="BE314" s="219">
        <f>IF(N314="základní",J314,0)</f>
        <v>0</v>
      </c>
      <c r="BF314" s="219">
        <f>IF(N314="snížená",J314,0)</f>
        <v>0</v>
      </c>
      <c r="BG314" s="219">
        <f>IF(N314="zákl. přenesená",J314,0)</f>
        <v>0</v>
      </c>
      <c r="BH314" s="219">
        <f>IF(N314="sníž. přenesená",J314,0)</f>
        <v>0</v>
      </c>
      <c r="BI314" s="219">
        <f>IF(N314="nulová",J314,0)</f>
        <v>0</v>
      </c>
      <c r="BJ314" s="17" t="s">
        <v>81</v>
      </c>
      <c r="BK314" s="219">
        <f>ROUND(I314*H314,2)</f>
        <v>0</v>
      </c>
      <c r="BL314" s="17" t="s">
        <v>210</v>
      </c>
      <c r="BM314" s="218" t="s">
        <v>364</v>
      </c>
    </row>
    <row r="315" spans="2:51" s="13" customFormat="1" ht="12">
      <c r="B315" s="231"/>
      <c r="C315" s="232"/>
      <c r="D315" s="222" t="s">
        <v>134</v>
      </c>
      <c r="E315" s="232"/>
      <c r="F315" s="234" t="s">
        <v>365</v>
      </c>
      <c r="G315" s="232"/>
      <c r="H315" s="235">
        <v>0.139</v>
      </c>
      <c r="I315" s="236"/>
      <c r="J315" s="232"/>
      <c r="K315" s="232"/>
      <c r="L315" s="237"/>
      <c r="M315" s="238"/>
      <c r="N315" s="239"/>
      <c r="O315" s="239"/>
      <c r="P315" s="239"/>
      <c r="Q315" s="239"/>
      <c r="R315" s="239"/>
      <c r="S315" s="239"/>
      <c r="T315" s="240"/>
      <c r="AT315" s="241" t="s">
        <v>134</v>
      </c>
      <c r="AU315" s="241" t="s">
        <v>83</v>
      </c>
      <c r="AV315" s="13" t="s">
        <v>83</v>
      </c>
      <c r="AW315" s="13" t="s">
        <v>4</v>
      </c>
      <c r="AX315" s="13" t="s">
        <v>81</v>
      </c>
      <c r="AY315" s="241" t="s">
        <v>124</v>
      </c>
    </row>
    <row r="316" spans="2:65" s="1" customFormat="1" ht="24" customHeight="1">
      <c r="B316" s="38"/>
      <c r="C316" s="207" t="s">
        <v>366</v>
      </c>
      <c r="D316" s="207" t="s">
        <v>127</v>
      </c>
      <c r="E316" s="208" t="s">
        <v>367</v>
      </c>
      <c r="F316" s="209" t="s">
        <v>368</v>
      </c>
      <c r="G316" s="210" t="s">
        <v>130</v>
      </c>
      <c r="H316" s="211">
        <v>95.725</v>
      </c>
      <c r="I316" s="212"/>
      <c r="J316" s="213">
        <f>ROUND(I316*H316,2)</f>
        <v>0</v>
      </c>
      <c r="K316" s="209" t="s">
        <v>131</v>
      </c>
      <c r="L316" s="43"/>
      <c r="M316" s="214" t="s">
        <v>19</v>
      </c>
      <c r="N316" s="215" t="s">
        <v>44</v>
      </c>
      <c r="O316" s="83"/>
      <c r="P316" s="216">
        <f>O316*H316</f>
        <v>0</v>
      </c>
      <c r="Q316" s="216">
        <v>0</v>
      </c>
      <c r="R316" s="216">
        <f>Q316*H316</f>
        <v>0</v>
      </c>
      <c r="S316" s="216">
        <v>0</v>
      </c>
      <c r="T316" s="217">
        <f>S316*H316</f>
        <v>0</v>
      </c>
      <c r="AR316" s="218" t="s">
        <v>210</v>
      </c>
      <c r="AT316" s="218" t="s">
        <v>127</v>
      </c>
      <c r="AU316" s="218" t="s">
        <v>83</v>
      </c>
      <c r="AY316" s="17" t="s">
        <v>124</v>
      </c>
      <c r="BE316" s="219">
        <f>IF(N316="základní",J316,0)</f>
        <v>0</v>
      </c>
      <c r="BF316" s="219">
        <f>IF(N316="snížená",J316,0)</f>
        <v>0</v>
      </c>
      <c r="BG316" s="219">
        <f>IF(N316="zákl. přenesená",J316,0)</f>
        <v>0</v>
      </c>
      <c r="BH316" s="219">
        <f>IF(N316="sníž. přenesená",J316,0)</f>
        <v>0</v>
      </c>
      <c r="BI316" s="219">
        <f>IF(N316="nulová",J316,0)</f>
        <v>0</v>
      </c>
      <c r="BJ316" s="17" t="s">
        <v>81</v>
      </c>
      <c r="BK316" s="219">
        <f>ROUND(I316*H316,2)</f>
        <v>0</v>
      </c>
      <c r="BL316" s="17" t="s">
        <v>210</v>
      </c>
      <c r="BM316" s="218" t="s">
        <v>369</v>
      </c>
    </row>
    <row r="317" spans="2:51" s="12" customFormat="1" ht="12">
      <c r="B317" s="220"/>
      <c r="C317" s="221"/>
      <c r="D317" s="222" t="s">
        <v>134</v>
      </c>
      <c r="E317" s="223" t="s">
        <v>19</v>
      </c>
      <c r="F317" s="224" t="s">
        <v>328</v>
      </c>
      <c r="G317" s="221"/>
      <c r="H317" s="223" t="s">
        <v>19</v>
      </c>
      <c r="I317" s="225"/>
      <c r="J317" s="221"/>
      <c r="K317" s="221"/>
      <c r="L317" s="226"/>
      <c r="M317" s="227"/>
      <c r="N317" s="228"/>
      <c r="O317" s="228"/>
      <c r="P317" s="228"/>
      <c r="Q317" s="228"/>
      <c r="R317" s="228"/>
      <c r="S317" s="228"/>
      <c r="T317" s="229"/>
      <c r="AT317" s="230" t="s">
        <v>134</v>
      </c>
      <c r="AU317" s="230" t="s">
        <v>83</v>
      </c>
      <c r="AV317" s="12" t="s">
        <v>81</v>
      </c>
      <c r="AW317" s="12" t="s">
        <v>35</v>
      </c>
      <c r="AX317" s="12" t="s">
        <v>73</v>
      </c>
      <c r="AY317" s="230" t="s">
        <v>124</v>
      </c>
    </row>
    <row r="318" spans="2:51" s="12" customFormat="1" ht="12">
      <c r="B318" s="220"/>
      <c r="C318" s="221"/>
      <c r="D318" s="222" t="s">
        <v>134</v>
      </c>
      <c r="E318" s="223" t="s">
        <v>19</v>
      </c>
      <c r="F318" s="224" t="s">
        <v>351</v>
      </c>
      <c r="G318" s="221"/>
      <c r="H318" s="223" t="s">
        <v>19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9"/>
      <c r="AT318" s="230" t="s">
        <v>134</v>
      </c>
      <c r="AU318" s="230" t="s">
        <v>83</v>
      </c>
      <c r="AV318" s="12" t="s">
        <v>81</v>
      </c>
      <c r="AW318" s="12" t="s">
        <v>35</v>
      </c>
      <c r="AX318" s="12" t="s">
        <v>73</v>
      </c>
      <c r="AY318" s="230" t="s">
        <v>124</v>
      </c>
    </row>
    <row r="319" spans="2:51" s="13" customFormat="1" ht="12">
      <c r="B319" s="231"/>
      <c r="C319" s="232"/>
      <c r="D319" s="222" t="s">
        <v>134</v>
      </c>
      <c r="E319" s="233" t="s">
        <v>19</v>
      </c>
      <c r="F319" s="234" t="s">
        <v>352</v>
      </c>
      <c r="G319" s="232"/>
      <c r="H319" s="235">
        <v>95.725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40"/>
      <c r="AT319" s="241" t="s">
        <v>134</v>
      </c>
      <c r="AU319" s="241" t="s">
        <v>83</v>
      </c>
      <c r="AV319" s="13" t="s">
        <v>83</v>
      </c>
      <c r="AW319" s="13" t="s">
        <v>35</v>
      </c>
      <c r="AX319" s="13" t="s">
        <v>81</v>
      </c>
      <c r="AY319" s="241" t="s">
        <v>124</v>
      </c>
    </row>
    <row r="320" spans="2:65" s="1" customFormat="1" ht="24" customHeight="1">
      <c r="B320" s="38"/>
      <c r="C320" s="255" t="s">
        <v>370</v>
      </c>
      <c r="D320" s="255" t="s">
        <v>245</v>
      </c>
      <c r="E320" s="256" t="s">
        <v>371</v>
      </c>
      <c r="F320" s="257" t="s">
        <v>372</v>
      </c>
      <c r="G320" s="258" t="s">
        <v>130</v>
      </c>
      <c r="H320" s="259">
        <v>114.87</v>
      </c>
      <c r="I320" s="260"/>
      <c r="J320" s="261">
        <f>ROUND(I320*H320,2)</f>
        <v>0</v>
      </c>
      <c r="K320" s="257" t="s">
        <v>131</v>
      </c>
      <c r="L320" s="262"/>
      <c r="M320" s="263" t="s">
        <v>19</v>
      </c>
      <c r="N320" s="264" t="s">
        <v>44</v>
      </c>
      <c r="O320" s="83"/>
      <c r="P320" s="216">
        <f>O320*H320</f>
        <v>0</v>
      </c>
      <c r="Q320" s="216">
        <v>0.004</v>
      </c>
      <c r="R320" s="216">
        <f>Q320*H320</f>
        <v>0.45948000000000006</v>
      </c>
      <c r="S320" s="216">
        <v>0</v>
      </c>
      <c r="T320" s="217">
        <f>S320*H320</f>
        <v>0</v>
      </c>
      <c r="AR320" s="218" t="s">
        <v>248</v>
      </c>
      <c r="AT320" s="218" t="s">
        <v>245</v>
      </c>
      <c r="AU320" s="218" t="s">
        <v>83</v>
      </c>
      <c r="AY320" s="17" t="s">
        <v>124</v>
      </c>
      <c r="BE320" s="219">
        <f>IF(N320="základní",J320,0)</f>
        <v>0</v>
      </c>
      <c r="BF320" s="219">
        <f>IF(N320="snížená",J320,0)</f>
        <v>0</v>
      </c>
      <c r="BG320" s="219">
        <f>IF(N320="zákl. přenesená",J320,0)</f>
        <v>0</v>
      </c>
      <c r="BH320" s="219">
        <f>IF(N320="sníž. přenesená",J320,0)</f>
        <v>0</v>
      </c>
      <c r="BI320" s="219">
        <f>IF(N320="nulová",J320,0)</f>
        <v>0</v>
      </c>
      <c r="BJ320" s="17" t="s">
        <v>81</v>
      </c>
      <c r="BK320" s="219">
        <f>ROUND(I320*H320,2)</f>
        <v>0</v>
      </c>
      <c r="BL320" s="17" t="s">
        <v>210</v>
      </c>
      <c r="BM320" s="218" t="s">
        <v>373</v>
      </c>
    </row>
    <row r="321" spans="2:51" s="13" customFormat="1" ht="12">
      <c r="B321" s="231"/>
      <c r="C321" s="232"/>
      <c r="D321" s="222" t="s">
        <v>134</v>
      </c>
      <c r="E321" s="232"/>
      <c r="F321" s="234" t="s">
        <v>374</v>
      </c>
      <c r="G321" s="232"/>
      <c r="H321" s="235">
        <v>114.87</v>
      </c>
      <c r="I321" s="236"/>
      <c r="J321" s="232"/>
      <c r="K321" s="232"/>
      <c r="L321" s="237"/>
      <c r="M321" s="238"/>
      <c r="N321" s="239"/>
      <c r="O321" s="239"/>
      <c r="P321" s="239"/>
      <c r="Q321" s="239"/>
      <c r="R321" s="239"/>
      <c r="S321" s="239"/>
      <c r="T321" s="240"/>
      <c r="AT321" s="241" t="s">
        <v>134</v>
      </c>
      <c r="AU321" s="241" t="s">
        <v>83</v>
      </c>
      <c r="AV321" s="13" t="s">
        <v>83</v>
      </c>
      <c r="AW321" s="13" t="s">
        <v>4</v>
      </c>
      <c r="AX321" s="13" t="s">
        <v>81</v>
      </c>
      <c r="AY321" s="241" t="s">
        <v>124</v>
      </c>
    </row>
    <row r="322" spans="2:65" s="1" customFormat="1" ht="24" customHeight="1">
      <c r="B322" s="38"/>
      <c r="C322" s="207" t="s">
        <v>375</v>
      </c>
      <c r="D322" s="207" t="s">
        <v>127</v>
      </c>
      <c r="E322" s="208" t="s">
        <v>376</v>
      </c>
      <c r="F322" s="209" t="s">
        <v>377</v>
      </c>
      <c r="G322" s="210" t="s">
        <v>130</v>
      </c>
      <c r="H322" s="211">
        <v>300.175</v>
      </c>
      <c r="I322" s="212"/>
      <c r="J322" s="213">
        <f>ROUND(I322*H322,2)</f>
        <v>0</v>
      </c>
      <c r="K322" s="209" t="s">
        <v>131</v>
      </c>
      <c r="L322" s="43"/>
      <c r="M322" s="214" t="s">
        <v>19</v>
      </c>
      <c r="N322" s="215" t="s">
        <v>44</v>
      </c>
      <c r="O322" s="83"/>
      <c r="P322" s="216">
        <f>O322*H322</f>
        <v>0</v>
      </c>
      <c r="Q322" s="216">
        <v>0.00094</v>
      </c>
      <c r="R322" s="216">
        <f>Q322*H322</f>
        <v>0.2821645</v>
      </c>
      <c r="S322" s="216">
        <v>0</v>
      </c>
      <c r="T322" s="217">
        <f>S322*H322</f>
        <v>0</v>
      </c>
      <c r="AR322" s="218" t="s">
        <v>210</v>
      </c>
      <c r="AT322" s="218" t="s">
        <v>127</v>
      </c>
      <c r="AU322" s="218" t="s">
        <v>83</v>
      </c>
      <c r="AY322" s="17" t="s">
        <v>124</v>
      </c>
      <c r="BE322" s="219">
        <f>IF(N322="základní",J322,0)</f>
        <v>0</v>
      </c>
      <c r="BF322" s="219">
        <f>IF(N322="snížená",J322,0)</f>
        <v>0</v>
      </c>
      <c r="BG322" s="219">
        <f>IF(N322="zákl. přenesená",J322,0)</f>
        <v>0</v>
      </c>
      <c r="BH322" s="219">
        <f>IF(N322="sníž. přenesená",J322,0)</f>
        <v>0</v>
      </c>
      <c r="BI322" s="219">
        <f>IF(N322="nulová",J322,0)</f>
        <v>0</v>
      </c>
      <c r="BJ322" s="17" t="s">
        <v>81</v>
      </c>
      <c r="BK322" s="219">
        <f>ROUND(I322*H322,2)</f>
        <v>0</v>
      </c>
      <c r="BL322" s="17" t="s">
        <v>210</v>
      </c>
      <c r="BM322" s="218" t="s">
        <v>378</v>
      </c>
    </row>
    <row r="323" spans="2:51" s="12" customFormat="1" ht="12">
      <c r="B323" s="220"/>
      <c r="C323" s="221"/>
      <c r="D323" s="222" t="s">
        <v>134</v>
      </c>
      <c r="E323" s="223" t="s">
        <v>19</v>
      </c>
      <c r="F323" s="224" t="s">
        <v>379</v>
      </c>
      <c r="G323" s="221"/>
      <c r="H323" s="223" t="s">
        <v>19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9"/>
      <c r="AT323" s="230" t="s">
        <v>134</v>
      </c>
      <c r="AU323" s="230" t="s">
        <v>83</v>
      </c>
      <c r="AV323" s="12" t="s">
        <v>81</v>
      </c>
      <c r="AW323" s="12" t="s">
        <v>35</v>
      </c>
      <c r="AX323" s="12" t="s">
        <v>73</v>
      </c>
      <c r="AY323" s="230" t="s">
        <v>124</v>
      </c>
    </row>
    <row r="324" spans="2:51" s="12" customFormat="1" ht="12">
      <c r="B324" s="220"/>
      <c r="C324" s="221"/>
      <c r="D324" s="222" t="s">
        <v>134</v>
      </c>
      <c r="E324" s="223" t="s">
        <v>19</v>
      </c>
      <c r="F324" s="224" t="s">
        <v>349</v>
      </c>
      <c r="G324" s="221"/>
      <c r="H324" s="223" t="s">
        <v>19</v>
      </c>
      <c r="I324" s="225"/>
      <c r="J324" s="221"/>
      <c r="K324" s="221"/>
      <c r="L324" s="226"/>
      <c r="M324" s="227"/>
      <c r="N324" s="228"/>
      <c r="O324" s="228"/>
      <c r="P324" s="228"/>
      <c r="Q324" s="228"/>
      <c r="R324" s="228"/>
      <c r="S324" s="228"/>
      <c r="T324" s="229"/>
      <c r="AT324" s="230" t="s">
        <v>134</v>
      </c>
      <c r="AU324" s="230" t="s">
        <v>83</v>
      </c>
      <c r="AV324" s="12" t="s">
        <v>81</v>
      </c>
      <c r="AW324" s="12" t="s">
        <v>35</v>
      </c>
      <c r="AX324" s="12" t="s">
        <v>73</v>
      </c>
      <c r="AY324" s="230" t="s">
        <v>124</v>
      </c>
    </row>
    <row r="325" spans="2:51" s="13" customFormat="1" ht="12">
      <c r="B325" s="231"/>
      <c r="C325" s="232"/>
      <c r="D325" s="222" t="s">
        <v>134</v>
      </c>
      <c r="E325" s="233" t="s">
        <v>19</v>
      </c>
      <c r="F325" s="234" t="s">
        <v>350</v>
      </c>
      <c r="G325" s="232"/>
      <c r="H325" s="235">
        <v>10.25</v>
      </c>
      <c r="I325" s="236"/>
      <c r="J325" s="232"/>
      <c r="K325" s="232"/>
      <c r="L325" s="237"/>
      <c r="M325" s="238"/>
      <c r="N325" s="239"/>
      <c r="O325" s="239"/>
      <c r="P325" s="239"/>
      <c r="Q325" s="239"/>
      <c r="R325" s="239"/>
      <c r="S325" s="239"/>
      <c r="T325" s="240"/>
      <c r="AT325" s="241" t="s">
        <v>134</v>
      </c>
      <c r="AU325" s="241" t="s">
        <v>83</v>
      </c>
      <c r="AV325" s="13" t="s">
        <v>83</v>
      </c>
      <c r="AW325" s="13" t="s">
        <v>35</v>
      </c>
      <c r="AX325" s="13" t="s">
        <v>73</v>
      </c>
      <c r="AY325" s="241" t="s">
        <v>124</v>
      </c>
    </row>
    <row r="326" spans="2:51" s="12" customFormat="1" ht="12">
      <c r="B326" s="220"/>
      <c r="C326" s="221"/>
      <c r="D326" s="222" t="s">
        <v>134</v>
      </c>
      <c r="E326" s="223" t="s">
        <v>19</v>
      </c>
      <c r="F326" s="224" t="s">
        <v>380</v>
      </c>
      <c r="G326" s="221"/>
      <c r="H326" s="223" t="s">
        <v>19</v>
      </c>
      <c r="I326" s="225"/>
      <c r="J326" s="221"/>
      <c r="K326" s="221"/>
      <c r="L326" s="226"/>
      <c r="M326" s="227"/>
      <c r="N326" s="228"/>
      <c r="O326" s="228"/>
      <c r="P326" s="228"/>
      <c r="Q326" s="228"/>
      <c r="R326" s="228"/>
      <c r="S326" s="228"/>
      <c r="T326" s="229"/>
      <c r="AT326" s="230" t="s">
        <v>134</v>
      </c>
      <c r="AU326" s="230" t="s">
        <v>83</v>
      </c>
      <c r="AV326" s="12" t="s">
        <v>81</v>
      </c>
      <c r="AW326" s="12" t="s">
        <v>35</v>
      </c>
      <c r="AX326" s="12" t="s">
        <v>73</v>
      </c>
      <c r="AY326" s="230" t="s">
        <v>124</v>
      </c>
    </row>
    <row r="327" spans="2:51" s="12" customFormat="1" ht="12">
      <c r="B327" s="220"/>
      <c r="C327" s="221"/>
      <c r="D327" s="222" t="s">
        <v>134</v>
      </c>
      <c r="E327" s="223" t="s">
        <v>19</v>
      </c>
      <c r="F327" s="224" t="s">
        <v>354</v>
      </c>
      <c r="G327" s="221"/>
      <c r="H327" s="223" t="s">
        <v>19</v>
      </c>
      <c r="I327" s="225"/>
      <c r="J327" s="221"/>
      <c r="K327" s="221"/>
      <c r="L327" s="226"/>
      <c r="M327" s="227"/>
      <c r="N327" s="228"/>
      <c r="O327" s="228"/>
      <c r="P327" s="228"/>
      <c r="Q327" s="228"/>
      <c r="R327" s="228"/>
      <c r="S327" s="228"/>
      <c r="T327" s="229"/>
      <c r="AT327" s="230" t="s">
        <v>134</v>
      </c>
      <c r="AU327" s="230" t="s">
        <v>83</v>
      </c>
      <c r="AV327" s="12" t="s">
        <v>81</v>
      </c>
      <c r="AW327" s="12" t="s">
        <v>35</v>
      </c>
      <c r="AX327" s="12" t="s">
        <v>73</v>
      </c>
      <c r="AY327" s="230" t="s">
        <v>124</v>
      </c>
    </row>
    <row r="328" spans="2:51" s="13" customFormat="1" ht="12">
      <c r="B328" s="231"/>
      <c r="C328" s="232"/>
      <c r="D328" s="222" t="s">
        <v>134</v>
      </c>
      <c r="E328" s="233" t="s">
        <v>19</v>
      </c>
      <c r="F328" s="234" t="s">
        <v>355</v>
      </c>
      <c r="G328" s="232"/>
      <c r="H328" s="235">
        <v>47.475</v>
      </c>
      <c r="I328" s="236"/>
      <c r="J328" s="232"/>
      <c r="K328" s="232"/>
      <c r="L328" s="237"/>
      <c r="M328" s="238"/>
      <c r="N328" s="239"/>
      <c r="O328" s="239"/>
      <c r="P328" s="239"/>
      <c r="Q328" s="239"/>
      <c r="R328" s="239"/>
      <c r="S328" s="239"/>
      <c r="T328" s="240"/>
      <c r="AT328" s="241" t="s">
        <v>134</v>
      </c>
      <c r="AU328" s="241" t="s">
        <v>83</v>
      </c>
      <c r="AV328" s="13" t="s">
        <v>83</v>
      </c>
      <c r="AW328" s="13" t="s">
        <v>35</v>
      </c>
      <c r="AX328" s="13" t="s">
        <v>73</v>
      </c>
      <c r="AY328" s="241" t="s">
        <v>124</v>
      </c>
    </row>
    <row r="329" spans="2:51" s="12" customFormat="1" ht="12">
      <c r="B329" s="220"/>
      <c r="C329" s="221"/>
      <c r="D329" s="222" t="s">
        <v>134</v>
      </c>
      <c r="E329" s="223" t="s">
        <v>19</v>
      </c>
      <c r="F329" s="224" t="s">
        <v>356</v>
      </c>
      <c r="G329" s="221"/>
      <c r="H329" s="223" t="s">
        <v>19</v>
      </c>
      <c r="I329" s="225"/>
      <c r="J329" s="221"/>
      <c r="K329" s="221"/>
      <c r="L329" s="226"/>
      <c r="M329" s="227"/>
      <c r="N329" s="228"/>
      <c r="O329" s="228"/>
      <c r="P329" s="228"/>
      <c r="Q329" s="228"/>
      <c r="R329" s="228"/>
      <c r="S329" s="228"/>
      <c r="T329" s="229"/>
      <c r="AT329" s="230" t="s">
        <v>134</v>
      </c>
      <c r="AU329" s="230" t="s">
        <v>83</v>
      </c>
      <c r="AV329" s="12" t="s">
        <v>81</v>
      </c>
      <c r="AW329" s="12" t="s">
        <v>35</v>
      </c>
      <c r="AX329" s="12" t="s">
        <v>73</v>
      </c>
      <c r="AY329" s="230" t="s">
        <v>124</v>
      </c>
    </row>
    <row r="330" spans="2:51" s="12" customFormat="1" ht="12">
      <c r="B330" s="220"/>
      <c r="C330" s="221"/>
      <c r="D330" s="222" t="s">
        <v>134</v>
      </c>
      <c r="E330" s="223" t="s">
        <v>19</v>
      </c>
      <c r="F330" s="224" t="s">
        <v>357</v>
      </c>
      <c r="G330" s="221"/>
      <c r="H330" s="223" t="s">
        <v>19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9"/>
      <c r="AT330" s="230" t="s">
        <v>134</v>
      </c>
      <c r="AU330" s="230" t="s">
        <v>83</v>
      </c>
      <c r="AV330" s="12" t="s">
        <v>81</v>
      </c>
      <c r="AW330" s="12" t="s">
        <v>35</v>
      </c>
      <c r="AX330" s="12" t="s">
        <v>73</v>
      </c>
      <c r="AY330" s="230" t="s">
        <v>124</v>
      </c>
    </row>
    <row r="331" spans="2:51" s="13" customFormat="1" ht="12">
      <c r="B331" s="231"/>
      <c r="C331" s="232"/>
      <c r="D331" s="222" t="s">
        <v>134</v>
      </c>
      <c r="E331" s="233" t="s">
        <v>19</v>
      </c>
      <c r="F331" s="234" t="s">
        <v>358</v>
      </c>
      <c r="G331" s="232"/>
      <c r="H331" s="235">
        <v>181.2</v>
      </c>
      <c r="I331" s="236"/>
      <c r="J331" s="232"/>
      <c r="K331" s="232"/>
      <c r="L331" s="237"/>
      <c r="M331" s="238"/>
      <c r="N331" s="239"/>
      <c r="O331" s="239"/>
      <c r="P331" s="239"/>
      <c r="Q331" s="239"/>
      <c r="R331" s="239"/>
      <c r="S331" s="239"/>
      <c r="T331" s="240"/>
      <c r="AT331" s="241" t="s">
        <v>134</v>
      </c>
      <c r="AU331" s="241" t="s">
        <v>83</v>
      </c>
      <c r="AV331" s="13" t="s">
        <v>83</v>
      </c>
      <c r="AW331" s="13" t="s">
        <v>35</v>
      </c>
      <c r="AX331" s="13" t="s">
        <v>73</v>
      </c>
      <c r="AY331" s="241" t="s">
        <v>124</v>
      </c>
    </row>
    <row r="332" spans="2:51" s="12" customFormat="1" ht="12">
      <c r="B332" s="220"/>
      <c r="C332" s="221"/>
      <c r="D332" s="222" t="s">
        <v>134</v>
      </c>
      <c r="E332" s="223" t="s">
        <v>19</v>
      </c>
      <c r="F332" s="224" t="s">
        <v>337</v>
      </c>
      <c r="G332" s="221"/>
      <c r="H332" s="223" t="s">
        <v>19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9"/>
      <c r="AT332" s="230" t="s">
        <v>134</v>
      </c>
      <c r="AU332" s="230" t="s">
        <v>83</v>
      </c>
      <c r="AV332" s="12" t="s">
        <v>81</v>
      </c>
      <c r="AW332" s="12" t="s">
        <v>35</v>
      </c>
      <c r="AX332" s="12" t="s">
        <v>73</v>
      </c>
      <c r="AY332" s="230" t="s">
        <v>124</v>
      </c>
    </row>
    <row r="333" spans="2:51" s="12" customFormat="1" ht="12">
      <c r="B333" s="220"/>
      <c r="C333" s="221"/>
      <c r="D333" s="222" t="s">
        <v>134</v>
      </c>
      <c r="E333" s="223" t="s">
        <v>19</v>
      </c>
      <c r="F333" s="224" t="s">
        <v>359</v>
      </c>
      <c r="G333" s="221"/>
      <c r="H333" s="223" t="s">
        <v>19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9"/>
      <c r="AT333" s="230" t="s">
        <v>134</v>
      </c>
      <c r="AU333" s="230" t="s">
        <v>83</v>
      </c>
      <c r="AV333" s="12" t="s">
        <v>81</v>
      </c>
      <c r="AW333" s="12" t="s">
        <v>35</v>
      </c>
      <c r="AX333" s="12" t="s">
        <v>73</v>
      </c>
      <c r="AY333" s="230" t="s">
        <v>124</v>
      </c>
    </row>
    <row r="334" spans="2:51" s="13" customFormat="1" ht="12">
      <c r="B334" s="231"/>
      <c r="C334" s="232"/>
      <c r="D334" s="222" t="s">
        <v>134</v>
      </c>
      <c r="E334" s="233" t="s">
        <v>19</v>
      </c>
      <c r="F334" s="234" t="s">
        <v>360</v>
      </c>
      <c r="G334" s="232"/>
      <c r="H334" s="235">
        <v>61.25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40"/>
      <c r="AT334" s="241" t="s">
        <v>134</v>
      </c>
      <c r="AU334" s="241" t="s">
        <v>83</v>
      </c>
      <c r="AV334" s="13" t="s">
        <v>83</v>
      </c>
      <c r="AW334" s="13" t="s">
        <v>35</v>
      </c>
      <c r="AX334" s="13" t="s">
        <v>73</v>
      </c>
      <c r="AY334" s="241" t="s">
        <v>124</v>
      </c>
    </row>
    <row r="335" spans="2:51" s="14" customFormat="1" ht="12">
      <c r="B335" s="242"/>
      <c r="C335" s="243"/>
      <c r="D335" s="222" t="s">
        <v>134</v>
      </c>
      <c r="E335" s="244" t="s">
        <v>19</v>
      </c>
      <c r="F335" s="245" t="s">
        <v>175</v>
      </c>
      <c r="G335" s="243"/>
      <c r="H335" s="246">
        <v>300.17499999999995</v>
      </c>
      <c r="I335" s="247"/>
      <c r="J335" s="243"/>
      <c r="K335" s="243"/>
      <c r="L335" s="248"/>
      <c r="M335" s="249"/>
      <c r="N335" s="250"/>
      <c r="O335" s="250"/>
      <c r="P335" s="250"/>
      <c r="Q335" s="250"/>
      <c r="R335" s="250"/>
      <c r="S335" s="250"/>
      <c r="T335" s="251"/>
      <c r="AT335" s="252" t="s">
        <v>134</v>
      </c>
      <c r="AU335" s="252" t="s">
        <v>83</v>
      </c>
      <c r="AV335" s="14" t="s">
        <v>132</v>
      </c>
      <c r="AW335" s="14" t="s">
        <v>35</v>
      </c>
      <c r="AX335" s="14" t="s">
        <v>81</v>
      </c>
      <c r="AY335" s="252" t="s">
        <v>124</v>
      </c>
    </row>
    <row r="336" spans="2:65" s="1" customFormat="1" ht="24" customHeight="1">
      <c r="B336" s="38"/>
      <c r="C336" s="255" t="s">
        <v>381</v>
      </c>
      <c r="D336" s="255" t="s">
        <v>245</v>
      </c>
      <c r="E336" s="256" t="s">
        <v>246</v>
      </c>
      <c r="F336" s="257" t="s">
        <v>247</v>
      </c>
      <c r="G336" s="258" t="s">
        <v>130</v>
      </c>
      <c r="H336" s="259">
        <v>360.21</v>
      </c>
      <c r="I336" s="260"/>
      <c r="J336" s="261">
        <f>ROUND(I336*H336,2)</f>
        <v>0</v>
      </c>
      <c r="K336" s="257" t="s">
        <v>131</v>
      </c>
      <c r="L336" s="262"/>
      <c r="M336" s="263" t="s">
        <v>19</v>
      </c>
      <c r="N336" s="264" t="s">
        <v>44</v>
      </c>
      <c r="O336" s="83"/>
      <c r="P336" s="216">
        <f>O336*H336</f>
        <v>0</v>
      </c>
      <c r="Q336" s="216">
        <v>0.001</v>
      </c>
      <c r="R336" s="216">
        <f>Q336*H336</f>
        <v>0.36021</v>
      </c>
      <c r="S336" s="216">
        <v>0</v>
      </c>
      <c r="T336" s="217">
        <f>S336*H336</f>
        <v>0</v>
      </c>
      <c r="AR336" s="218" t="s">
        <v>248</v>
      </c>
      <c r="AT336" s="218" t="s">
        <v>245</v>
      </c>
      <c r="AU336" s="218" t="s">
        <v>83</v>
      </c>
      <c r="AY336" s="17" t="s">
        <v>124</v>
      </c>
      <c r="BE336" s="219">
        <f>IF(N336="základní",J336,0)</f>
        <v>0</v>
      </c>
      <c r="BF336" s="219">
        <f>IF(N336="snížená",J336,0)</f>
        <v>0</v>
      </c>
      <c r="BG336" s="219">
        <f>IF(N336="zákl. přenesená",J336,0)</f>
        <v>0</v>
      </c>
      <c r="BH336" s="219">
        <f>IF(N336="sníž. přenesená",J336,0)</f>
        <v>0</v>
      </c>
      <c r="BI336" s="219">
        <f>IF(N336="nulová",J336,0)</f>
        <v>0</v>
      </c>
      <c r="BJ336" s="17" t="s">
        <v>81</v>
      </c>
      <c r="BK336" s="219">
        <f>ROUND(I336*H336,2)</f>
        <v>0</v>
      </c>
      <c r="BL336" s="17" t="s">
        <v>210</v>
      </c>
      <c r="BM336" s="218" t="s">
        <v>382</v>
      </c>
    </row>
    <row r="337" spans="2:51" s="13" customFormat="1" ht="12">
      <c r="B337" s="231"/>
      <c r="C337" s="232"/>
      <c r="D337" s="222" t="s">
        <v>134</v>
      </c>
      <c r="E337" s="232"/>
      <c r="F337" s="234" t="s">
        <v>383</v>
      </c>
      <c r="G337" s="232"/>
      <c r="H337" s="235">
        <v>360.21</v>
      </c>
      <c r="I337" s="236"/>
      <c r="J337" s="232"/>
      <c r="K337" s="232"/>
      <c r="L337" s="237"/>
      <c r="M337" s="238"/>
      <c r="N337" s="239"/>
      <c r="O337" s="239"/>
      <c r="P337" s="239"/>
      <c r="Q337" s="239"/>
      <c r="R337" s="239"/>
      <c r="S337" s="239"/>
      <c r="T337" s="240"/>
      <c r="AT337" s="241" t="s">
        <v>134</v>
      </c>
      <c r="AU337" s="241" t="s">
        <v>83</v>
      </c>
      <c r="AV337" s="13" t="s">
        <v>83</v>
      </c>
      <c r="AW337" s="13" t="s">
        <v>4</v>
      </c>
      <c r="AX337" s="13" t="s">
        <v>81</v>
      </c>
      <c r="AY337" s="241" t="s">
        <v>124</v>
      </c>
    </row>
    <row r="338" spans="2:65" s="1" customFormat="1" ht="24" customHeight="1">
      <c r="B338" s="38"/>
      <c r="C338" s="207" t="s">
        <v>384</v>
      </c>
      <c r="D338" s="207" t="s">
        <v>127</v>
      </c>
      <c r="E338" s="208" t="s">
        <v>385</v>
      </c>
      <c r="F338" s="209" t="s">
        <v>386</v>
      </c>
      <c r="G338" s="210" t="s">
        <v>130</v>
      </c>
      <c r="H338" s="211">
        <v>277.25</v>
      </c>
      <c r="I338" s="212"/>
      <c r="J338" s="213">
        <f>ROUND(I338*H338,2)</f>
        <v>0</v>
      </c>
      <c r="K338" s="209" t="s">
        <v>131</v>
      </c>
      <c r="L338" s="43"/>
      <c r="M338" s="214" t="s">
        <v>19</v>
      </c>
      <c r="N338" s="215" t="s">
        <v>44</v>
      </c>
      <c r="O338" s="83"/>
      <c r="P338" s="216">
        <f>O338*H338</f>
        <v>0</v>
      </c>
      <c r="Q338" s="216">
        <v>0.0005</v>
      </c>
      <c r="R338" s="216">
        <f>Q338*H338</f>
        <v>0.138625</v>
      </c>
      <c r="S338" s="216">
        <v>0</v>
      </c>
      <c r="T338" s="217">
        <f>S338*H338</f>
        <v>0</v>
      </c>
      <c r="AR338" s="218" t="s">
        <v>210</v>
      </c>
      <c r="AT338" s="218" t="s">
        <v>127</v>
      </c>
      <c r="AU338" s="218" t="s">
        <v>83</v>
      </c>
      <c r="AY338" s="17" t="s">
        <v>124</v>
      </c>
      <c r="BE338" s="219">
        <f>IF(N338="základní",J338,0)</f>
        <v>0</v>
      </c>
      <c r="BF338" s="219">
        <f>IF(N338="snížená",J338,0)</f>
        <v>0</v>
      </c>
      <c r="BG338" s="219">
        <f>IF(N338="zákl. přenesená",J338,0)</f>
        <v>0</v>
      </c>
      <c r="BH338" s="219">
        <f>IF(N338="sníž. přenesená",J338,0)</f>
        <v>0</v>
      </c>
      <c r="BI338" s="219">
        <f>IF(N338="nulová",J338,0)</f>
        <v>0</v>
      </c>
      <c r="BJ338" s="17" t="s">
        <v>81</v>
      </c>
      <c r="BK338" s="219">
        <f>ROUND(I338*H338,2)</f>
        <v>0</v>
      </c>
      <c r="BL338" s="17" t="s">
        <v>210</v>
      </c>
      <c r="BM338" s="218" t="s">
        <v>387</v>
      </c>
    </row>
    <row r="339" spans="2:51" s="12" customFormat="1" ht="12">
      <c r="B339" s="220"/>
      <c r="C339" s="221"/>
      <c r="D339" s="222" t="s">
        <v>134</v>
      </c>
      <c r="E339" s="223" t="s">
        <v>19</v>
      </c>
      <c r="F339" s="224" t="s">
        <v>388</v>
      </c>
      <c r="G339" s="221"/>
      <c r="H339" s="223" t="s">
        <v>19</v>
      </c>
      <c r="I339" s="225"/>
      <c r="J339" s="221"/>
      <c r="K339" s="221"/>
      <c r="L339" s="226"/>
      <c r="M339" s="227"/>
      <c r="N339" s="228"/>
      <c r="O339" s="228"/>
      <c r="P339" s="228"/>
      <c r="Q339" s="228"/>
      <c r="R339" s="228"/>
      <c r="S339" s="228"/>
      <c r="T339" s="229"/>
      <c r="AT339" s="230" t="s">
        <v>134</v>
      </c>
      <c r="AU339" s="230" t="s">
        <v>83</v>
      </c>
      <c r="AV339" s="12" t="s">
        <v>81</v>
      </c>
      <c r="AW339" s="12" t="s">
        <v>35</v>
      </c>
      <c r="AX339" s="12" t="s">
        <v>73</v>
      </c>
      <c r="AY339" s="230" t="s">
        <v>124</v>
      </c>
    </row>
    <row r="340" spans="2:51" s="12" customFormat="1" ht="12">
      <c r="B340" s="220"/>
      <c r="C340" s="221"/>
      <c r="D340" s="222" t="s">
        <v>134</v>
      </c>
      <c r="E340" s="223" t="s">
        <v>19</v>
      </c>
      <c r="F340" s="224" t="s">
        <v>389</v>
      </c>
      <c r="G340" s="221"/>
      <c r="H340" s="223" t="s">
        <v>19</v>
      </c>
      <c r="I340" s="225"/>
      <c r="J340" s="221"/>
      <c r="K340" s="221"/>
      <c r="L340" s="226"/>
      <c r="M340" s="227"/>
      <c r="N340" s="228"/>
      <c r="O340" s="228"/>
      <c r="P340" s="228"/>
      <c r="Q340" s="228"/>
      <c r="R340" s="228"/>
      <c r="S340" s="228"/>
      <c r="T340" s="229"/>
      <c r="AT340" s="230" t="s">
        <v>134</v>
      </c>
      <c r="AU340" s="230" t="s">
        <v>83</v>
      </c>
      <c r="AV340" s="12" t="s">
        <v>81</v>
      </c>
      <c r="AW340" s="12" t="s">
        <v>35</v>
      </c>
      <c r="AX340" s="12" t="s">
        <v>73</v>
      </c>
      <c r="AY340" s="230" t="s">
        <v>124</v>
      </c>
    </row>
    <row r="341" spans="2:51" s="13" customFormat="1" ht="12">
      <c r="B341" s="231"/>
      <c r="C341" s="232"/>
      <c r="D341" s="222" t="s">
        <v>134</v>
      </c>
      <c r="E341" s="233" t="s">
        <v>19</v>
      </c>
      <c r="F341" s="234" t="s">
        <v>333</v>
      </c>
      <c r="G341" s="232"/>
      <c r="H341" s="235">
        <v>52.75</v>
      </c>
      <c r="I341" s="236"/>
      <c r="J341" s="232"/>
      <c r="K341" s="232"/>
      <c r="L341" s="237"/>
      <c r="M341" s="238"/>
      <c r="N341" s="239"/>
      <c r="O341" s="239"/>
      <c r="P341" s="239"/>
      <c r="Q341" s="239"/>
      <c r="R341" s="239"/>
      <c r="S341" s="239"/>
      <c r="T341" s="240"/>
      <c r="AT341" s="241" t="s">
        <v>134</v>
      </c>
      <c r="AU341" s="241" t="s">
        <v>83</v>
      </c>
      <c r="AV341" s="13" t="s">
        <v>83</v>
      </c>
      <c r="AW341" s="13" t="s">
        <v>35</v>
      </c>
      <c r="AX341" s="13" t="s">
        <v>73</v>
      </c>
      <c r="AY341" s="241" t="s">
        <v>124</v>
      </c>
    </row>
    <row r="342" spans="2:51" s="12" customFormat="1" ht="12">
      <c r="B342" s="220"/>
      <c r="C342" s="221"/>
      <c r="D342" s="222" t="s">
        <v>134</v>
      </c>
      <c r="E342" s="223" t="s">
        <v>19</v>
      </c>
      <c r="F342" s="224" t="s">
        <v>390</v>
      </c>
      <c r="G342" s="221"/>
      <c r="H342" s="223" t="s">
        <v>19</v>
      </c>
      <c r="I342" s="225"/>
      <c r="J342" s="221"/>
      <c r="K342" s="221"/>
      <c r="L342" s="226"/>
      <c r="M342" s="227"/>
      <c r="N342" s="228"/>
      <c r="O342" s="228"/>
      <c r="P342" s="228"/>
      <c r="Q342" s="228"/>
      <c r="R342" s="228"/>
      <c r="S342" s="228"/>
      <c r="T342" s="229"/>
      <c r="AT342" s="230" t="s">
        <v>134</v>
      </c>
      <c r="AU342" s="230" t="s">
        <v>83</v>
      </c>
      <c r="AV342" s="12" t="s">
        <v>81</v>
      </c>
      <c r="AW342" s="12" t="s">
        <v>35</v>
      </c>
      <c r="AX342" s="12" t="s">
        <v>73</v>
      </c>
      <c r="AY342" s="230" t="s">
        <v>124</v>
      </c>
    </row>
    <row r="343" spans="2:51" s="12" customFormat="1" ht="12">
      <c r="B343" s="220"/>
      <c r="C343" s="221"/>
      <c r="D343" s="222" t="s">
        <v>134</v>
      </c>
      <c r="E343" s="223" t="s">
        <v>19</v>
      </c>
      <c r="F343" s="224" t="s">
        <v>335</v>
      </c>
      <c r="G343" s="221"/>
      <c r="H343" s="223" t="s">
        <v>19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9"/>
      <c r="AT343" s="230" t="s">
        <v>134</v>
      </c>
      <c r="AU343" s="230" t="s">
        <v>83</v>
      </c>
      <c r="AV343" s="12" t="s">
        <v>81</v>
      </c>
      <c r="AW343" s="12" t="s">
        <v>35</v>
      </c>
      <c r="AX343" s="12" t="s">
        <v>73</v>
      </c>
      <c r="AY343" s="230" t="s">
        <v>124</v>
      </c>
    </row>
    <row r="344" spans="2:51" s="13" customFormat="1" ht="12">
      <c r="B344" s="231"/>
      <c r="C344" s="232"/>
      <c r="D344" s="222" t="s">
        <v>134</v>
      </c>
      <c r="E344" s="233" t="s">
        <v>19</v>
      </c>
      <c r="F344" s="234" t="s">
        <v>336</v>
      </c>
      <c r="G344" s="232"/>
      <c r="H344" s="235">
        <v>151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40"/>
      <c r="AT344" s="241" t="s">
        <v>134</v>
      </c>
      <c r="AU344" s="241" t="s">
        <v>83</v>
      </c>
      <c r="AV344" s="13" t="s">
        <v>83</v>
      </c>
      <c r="AW344" s="13" t="s">
        <v>35</v>
      </c>
      <c r="AX344" s="13" t="s">
        <v>73</v>
      </c>
      <c r="AY344" s="241" t="s">
        <v>124</v>
      </c>
    </row>
    <row r="345" spans="2:51" s="12" customFormat="1" ht="12">
      <c r="B345" s="220"/>
      <c r="C345" s="221"/>
      <c r="D345" s="222" t="s">
        <v>134</v>
      </c>
      <c r="E345" s="223" t="s">
        <v>19</v>
      </c>
      <c r="F345" s="224" t="s">
        <v>337</v>
      </c>
      <c r="G345" s="221"/>
      <c r="H345" s="223" t="s">
        <v>19</v>
      </c>
      <c r="I345" s="225"/>
      <c r="J345" s="221"/>
      <c r="K345" s="221"/>
      <c r="L345" s="226"/>
      <c r="M345" s="227"/>
      <c r="N345" s="228"/>
      <c r="O345" s="228"/>
      <c r="P345" s="228"/>
      <c r="Q345" s="228"/>
      <c r="R345" s="228"/>
      <c r="S345" s="228"/>
      <c r="T345" s="229"/>
      <c r="AT345" s="230" t="s">
        <v>134</v>
      </c>
      <c r="AU345" s="230" t="s">
        <v>83</v>
      </c>
      <c r="AV345" s="12" t="s">
        <v>81</v>
      </c>
      <c r="AW345" s="12" t="s">
        <v>35</v>
      </c>
      <c r="AX345" s="12" t="s">
        <v>73</v>
      </c>
      <c r="AY345" s="230" t="s">
        <v>124</v>
      </c>
    </row>
    <row r="346" spans="2:51" s="12" customFormat="1" ht="12">
      <c r="B346" s="220"/>
      <c r="C346" s="221"/>
      <c r="D346" s="222" t="s">
        <v>134</v>
      </c>
      <c r="E346" s="223" t="s">
        <v>19</v>
      </c>
      <c r="F346" s="224" t="s">
        <v>338</v>
      </c>
      <c r="G346" s="221"/>
      <c r="H346" s="223" t="s">
        <v>19</v>
      </c>
      <c r="I346" s="225"/>
      <c r="J346" s="221"/>
      <c r="K346" s="221"/>
      <c r="L346" s="226"/>
      <c r="M346" s="227"/>
      <c r="N346" s="228"/>
      <c r="O346" s="228"/>
      <c r="P346" s="228"/>
      <c r="Q346" s="228"/>
      <c r="R346" s="228"/>
      <c r="S346" s="228"/>
      <c r="T346" s="229"/>
      <c r="AT346" s="230" t="s">
        <v>134</v>
      </c>
      <c r="AU346" s="230" t="s">
        <v>83</v>
      </c>
      <c r="AV346" s="12" t="s">
        <v>81</v>
      </c>
      <c r="AW346" s="12" t="s">
        <v>35</v>
      </c>
      <c r="AX346" s="12" t="s">
        <v>73</v>
      </c>
      <c r="AY346" s="230" t="s">
        <v>124</v>
      </c>
    </row>
    <row r="347" spans="2:51" s="13" customFormat="1" ht="12">
      <c r="B347" s="231"/>
      <c r="C347" s="232"/>
      <c r="D347" s="222" t="s">
        <v>134</v>
      </c>
      <c r="E347" s="233" t="s">
        <v>19</v>
      </c>
      <c r="F347" s="234" t="s">
        <v>339</v>
      </c>
      <c r="G347" s="232"/>
      <c r="H347" s="235">
        <v>73.5</v>
      </c>
      <c r="I347" s="236"/>
      <c r="J347" s="232"/>
      <c r="K347" s="232"/>
      <c r="L347" s="237"/>
      <c r="M347" s="238"/>
      <c r="N347" s="239"/>
      <c r="O347" s="239"/>
      <c r="P347" s="239"/>
      <c r="Q347" s="239"/>
      <c r="R347" s="239"/>
      <c r="S347" s="239"/>
      <c r="T347" s="240"/>
      <c r="AT347" s="241" t="s">
        <v>134</v>
      </c>
      <c r="AU347" s="241" t="s">
        <v>83</v>
      </c>
      <c r="AV347" s="13" t="s">
        <v>83</v>
      </c>
      <c r="AW347" s="13" t="s">
        <v>35</v>
      </c>
      <c r="AX347" s="13" t="s">
        <v>73</v>
      </c>
      <c r="AY347" s="241" t="s">
        <v>124</v>
      </c>
    </row>
    <row r="348" spans="2:51" s="14" customFormat="1" ht="12">
      <c r="B348" s="242"/>
      <c r="C348" s="243"/>
      <c r="D348" s="222" t="s">
        <v>134</v>
      </c>
      <c r="E348" s="244" t="s">
        <v>19</v>
      </c>
      <c r="F348" s="245" t="s">
        <v>175</v>
      </c>
      <c r="G348" s="243"/>
      <c r="H348" s="246">
        <v>277.25</v>
      </c>
      <c r="I348" s="247"/>
      <c r="J348" s="243"/>
      <c r="K348" s="243"/>
      <c r="L348" s="248"/>
      <c r="M348" s="249"/>
      <c r="N348" s="250"/>
      <c r="O348" s="250"/>
      <c r="P348" s="250"/>
      <c r="Q348" s="250"/>
      <c r="R348" s="250"/>
      <c r="S348" s="250"/>
      <c r="T348" s="251"/>
      <c r="AT348" s="252" t="s">
        <v>134</v>
      </c>
      <c r="AU348" s="252" t="s">
        <v>83</v>
      </c>
      <c r="AV348" s="14" t="s">
        <v>132</v>
      </c>
      <c r="AW348" s="14" t="s">
        <v>35</v>
      </c>
      <c r="AX348" s="14" t="s">
        <v>81</v>
      </c>
      <c r="AY348" s="252" t="s">
        <v>124</v>
      </c>
    </row>
    <row r="349" spans="2:65" s="1" customFormat="1" ht="16.5" customHeight="1">
      <c r="B349" s="38"/>
      <c r="C349" s="255" t="s">
        <v>391</v>
      </c>
      <c r="D349" s="255" t="s">
        <v>245</v>
      </c>
      <c r="E349" s="256" t="s">
        <v>300</v>
      </c>
      <c r="F349" s="257" t="s">
        <v>301</v>
      </c>
      <c r="G349" s="258" t="s">
        <v>130</v>
      </c>
      <c r="H349" s="259">
        <v>332.7</v>
      </c>
      <c r="I349" s="260"/>
      <c r="J349" s="261">
        <f>ROUND(I349*H349,2)</f>
        <v>0</v>
      </c>
      <c r="K349" s="257" t="s">
        <v>131</v>
      </c>
      <c r="L349" s="262"/>
      <c r="M349" s="263" t="s">
        <v>19</v>
      </c>
      <c r="N349" s="264" t="s">
        <v>44</v>
      </c>
      <c r="O349" s="83"/>
      <c r="P349" s="216">
        <f>O349*H349</f>
        <v>0</v>
      </c>
      <c r="Q349" s="216">
        <v>0.0019</v>
      </c>
      <c r="R349" s="216">
        <f>Q349*H349</f>
        <v>0.63213</v>
      </c>
      <c r="S349" s="216">
        <v>0</v>
      </c>
      <c r="T349" s="217">
        <f>S349*H349</f>
        <v>0</v>
      </c>
      <c r="AR349" s="218" t="s">
        <v>248</v>
      </c>
      <c r="AT349" s="218" t="s">
        <v>245</v>
      </c>
      <c r="AU349" s="218" t="s">
        <v>83</v>
      </c>
      <c r="AY349" s="17" t="s">
        <v>124</v>
      </c>
      <c r="BE349" s="219">
        <f>IF(N349="základní",J349,0)</f>
        <v>0</v>
      </c>
      <c r="BF349" s="219">
        <f>IF(N349="snížená",J349,0)</f>
        <v>0</v>
      </c>
      <c r="BG349" s="219">
        <f>IF(N349="zákl. přenesená",J349,0)</f>
        <v>0</v>
      </c>
      <c r="BH349" s="219">
        <f>IF(N349="sníž. přenesená",J349,0)</f>
        <v>0</v>
      </c>
      <c r="BI349" s="219">
        <f>IF(N349="nulová",J349,0)</f>
        <v>0</v>
      </c>
      <c r="BJ349" s="17" t="s">
        <v>81</v>
      </c>
      <c r="BK349" s="219">
        <f>ROUND(I349*H349,2)</f>
        <v>0</v>
      </c>
      <c r="BL349" s="17" t="s">
        <v>210</v>
      </c>
      <c r="BM349" s="218" t="s">
        <v>392</v>
      </c>
    </row>
    <row r="350" spans="2:51" s="13" customFormat="1" ht="12">
      <c r="B350" s="231"/>
      <c r="C350" s="232"/>
      <c r="D350" s="222" t="s">
        <v>134</v>
      </c>
      <c r="E350" s="232"/>
      <c r="F350" s="234" t="s">
        <v>393</v>
      </c>
      <c r="G350" s="232"/>
      <c r="H350" s="235">
        <v>332.7</v>
      </c>
      <c r="I350" s="236"/>
      <c r="J350" s="232"/>
      <c r="K350" s="232"/>
      <c r="L350" s="237"/>
      <c r="M350" s="238"/>
      <c r="N350" s="239"/>
      <c r="O350" s="239"/>
      <c r="P350" s="239"/>
      <c r="Q350" s="239"/>
      <c r="R350" s="239"/>
      <c r="S350" s="239"/>
      <c r="T350" s="240"/>
      <c r="AT350" s="241" t="s">
        <v>134</v>
      </c>
      <c r="AU350" s="241" t="s">
        <v>83</v>
      </c>
      <c r="AV350" s="13" t="s">
        <v>83</v>
      </c>
      <c r="AW350" s="13" t="s">
        <v>4</v>
      </c>
      <c r="AX350" s="13" t="s">
        <v>81</v>
      </c>
      <c r="AY350" s="241" t="s">
        <v>124</v>
      </c>
    </row>
    <row r="351" spans="2:65" s="1" customFormat="1" ht="24" customHeight="1">
      <c r="B351" s="38"/>
      <c r="C351" s="207" t="s">
        <v>258</v>
      </c>
      <c r="D351" s="207" t="s">
        <v>127</v>
      </c>
      <c r="E351" s="208" t="s">
        <v>394</v>
      </c>
      <c r="F351" s="209" t="s">
        <v>395</v>
      </c>
      <c r="G351" s="210" t="s">
        <v>396</v>
      </c>
      <c r="H351" s="265"/>
      <c r="I351" s="212"/>
      <c r="J351" s="213">
        <f>ROUND(I351*H351,2)</f>
        <v>0</v>
      </c>
      <c r="K351" s="209" t="s">
        <v>131</v>
      </c>
      <c r="L351" s="43"/>
      <c r="M351" s="214" t="s">
        <v>19</v>
      </c>
      <c r="N351" s="215" t="s">
        <v>44</v>
      </c>
      <c r="O351" s="83"/>
      <c r="P351" s="216">
        <f>O351*H351</f>
        <v>0</v>
      </c>
      <c r="Q351" s="216">
        <v>0</v>
      </c>
      <c r="R351" s="216">
        <f>Q351*H351</f>
        <v>0</v>
      </c>
      <c r="S351" s="216">
        <v>0</v>
      </c>
      <c r="T351" s="217">
        <f>S351*H351</f>
        <v>0</v>
      </c>
      <c r="AR351" s="218" t="s">
        <v>132</v>
      </c>
      <c r="AT351" s="218" t="s">
        <v>127</v>
      </c>
      <c r="AU351" s="218" t="s">
        <v>83</v>
      </c>
      <c r="AY351" s="17" t="s">
        <v>124</v>
      </c>
      <c r="BE351" s="219">
        <f>IF(N351="základní",J351,0)</f>
        <v>0</v>
      </c>
      <c r="BF351" s="219">
        <f>IF(N351="snížená",J351,0)</f>
        <v>0</v>
      </c>
      <c r="BG351" s="219">
        <f>IF(N351="zákl. přenesená",J351,0)</f>
        <v>0</v>
      </c>
      <c r="BH351" s="219">
        <f>IF(N351="sníž. přenesená",J351,0)</f>
        <v>0</v>
      </c>
      <c r="BI351" s="219">
        <f>IF(N351="nulová",J351,0)</f>
        <v>0</v>
      </c>
      <c r="BJ351" s="17" t="s">
        <v>81</v>
      </c>
      <c r="BK351" s="219">
        <f>ROUND(I351*H351,2)</f>
        <v>0</v>
      </c>
      <c r="BL351" s="17" t="s">
        <v>132</v>
      </c>
      <c r="BM351" s="218" t="s">
        <v>397</v>
      </c>
    </row>
    <row r="352" spans="2:65" s="1" customFormat="1" ht="24" customHeight="1">
      <c r="B352" s="38"/>
      <c r="C352" s="207" t="s">
        <v>398</v>
      </c>
      <c r="D352" s="207" t="s">
        <v>127</v>
      </c>
      <c r="E352" s="208" t="s">
        <v>399</v>
      </c>
      <c r="F352" s="209" t="s">
        <v>400</v>
      </c>
      <c r="G352" s="210" t="s">
        <v>396</v>
      </c>
      <c r="H352" s="265"/>
      <c r="I352" s="212"/>
      <c r="J352" s="213">
        <f>ROUND(I352*H352,2)</f>
        <v>0</v>
      </c>
      <c r="K352" s="209" t="s">
        <v>131</v>
      </c>
      <c r="L352" s="43"/>
      <c r="M352" s="214" t="s">
        <v>19</v>
      </c>
      <c r="N352" s="215" t="s">
        <v>44</v>
      </c>
      <c r="O352" s="83"/>
      <c r="P352" s="216">
        <f>O352*H352</f>
        <v>0</v>
      </c>
      <c r="Q352" s="216">
        <v>0</v>
      </c>
      <c r="R352" s="216">
        <f>Q352*H352</f>
        <v>0</v>
      </c>
      <c r="S352" s="216">
        <v>0</v>
      </c>
      <c r="T352" s="217">
        <f>S352*H352</f>
        <v>0</v>
      </c>
      <c r="AR352" s="218" t="s">
        <v>210</v>
      </c>
      <c r="AT352" s="218" t="s">
        <v>127</v>
      </c>
      <c r="AU352" s="218" t="s">
        <v>83</v>
      </c>
      <c r="AY352" s="17" t="s">
        <v>124</v>
      </c>
      <c r="BE352" s="219">
        <f>IF(N352="základní",J352,0)</f>
        <v>0</v>
      </c>
      <c r="BF352" s="219">
        <f>IF(N352="snížená",J352,0)</f>
        <v>0</v>
      </c>
      <c r="BG352" s="219">
        <f>IF(N352="zákl. přenesená",J352,0)</f>
        <v>0</v>
      </c>
      <c r="BH352" s="219">
        <f>IF(N352="sníž. přenesená",J352,0)</f>
        <v>0</v>
      </c>
      <c r="BI352" s="219">
        <f>IF(N352="nulová",J352,0)</f>
        <v>0</v>
      </c>
      <c r="BJ352" s="17" t="s">
        <v>81</v>
      </c>
      <c r="BK352" s="219">
        <f>ROUND(I352*H352,2)</f>
        <v>0</v>
      </c>
      <c r="BL352" s="17" t="s">
        <v>210</v>
      </c>
      <c r="BM352" s="218" t="s">
        <v>401</v>
      </c>
    </row>
    <row r="353" spans="2:63" s="11" customFormat="1" ht="22.8" customHeight="1">
      <c r="B353" s="191"/>
      <c r="C353" s="192"/>
      <c r="D353" s="193" t="s">
        <v>72</v>
      </c>
      <c r="E353" s="205" t="s">
        <v>402</v>
      </c>
      <c r="F353" s="205" t="s">
        <v>403</v>
      </c>
      <c r="G353" s="192"/>
      <c r="H353" s="192"/>
      <c r="I353" s="195"/>
      <c r="J353" s="206">
        <f>BK353</f>
        <v>0</v>
      </c>
      <c r="K353" s="192"/>
      <c r="L353" s="197"/>
      <c r="M353" s="198"/>
      <c r="N353" s="199"/>
      <c r="O353" s="199"/>
      <c r="P353" s="200">
        <f>SUM(P354:P451)</f>
        <v>0</v>
      </c>
      <c r="Q353" s="199"/>
      <c r="R353" s="200">
        <f>SUM(R354:R451)</f>
        <v>6.464663750000001</v>
      </c>
      <c r="S353" s="199"/>
      <c r="T353" s="201">
        <f>SUM(T354:T451)</f>
        <v>4.2245099999999995</v>
      </c>
      <c r="AR353" s="202" t="s">
        <v>83</v>
      </c>
      <c r="AT353" s="203" t="s">
        <v>72</v>
      </c>
      <c r="AU353" s="203" t="s">
        <v>81</v>
      </c>
      <c r="AY353" s="202" t="s">
        <v>124</v>
      </c>
      <c r="BK353" s="204">
        <f>SUM(BK354:BK451)</f>
        <v>0</v>
      </c>
    </row>
    <row r="354" spans="2:65" s="1" customFormat="1" ht="24" customHeight="1">
      <c r="B354" s="38"/>
      <c r="C354" s="207" t="s">
        <v>404</v>
      </c>
      <c r="D354" s="207" t="s">
        <v>127</v>
      </c>
      <c r="E354" s="208" t="s">
        <v>405</v>
      </c>
      <c r="F354" s="209" t="s">
        <v>406</v>
      </c>
      <c r="G354" s="210" t="s">
        <v>130</v>
      </c>
      <c r="H354" s="211">
        <v>2346.95</v>
      </c>
      <c r="I354" s="212"/>
      <c r="J354" s="213">
        <f>ROUND(I354*H354,2)</f>
        <v>0</v>
      </c>
      <c r="K354" s="209" t="s">
        <v>131</v>
      </c>
      <c r="L354" s="43"/>
      <c r="M354" s="214" t="s">
        <v>19</v>
      </c>
      <c r="N354" s="215" t="s">
        <v>44</v>
      </c>
      <c r="O354" s="83"/>
      <c r="P354" s="216">
        <f>O354*H354</f>
        <v>0</v>
      </c>
      <c r="Q354" s="216">
        <v>0</v>
      </c>
      <c r="R354" s="216">
        <f>Q354*H354</f>
        <v>0</v>
      </c>
      <c r="S354" s="216">
        <v>0.0018</v>
      </c>
      <c r="T354" s="217">
        <f>S354*H354</f>
        <v>4.2245099999999995</v>
      </c>
      <c r="AR354" s="218" t="s">
        <v>210</v>
      </c>
      <c r="AT354" s="218" t="s">
        <v>127</v>
      </c>
      <c r="AU354" s="218" t="s">
        <v>83</v>
      </c>
      <c r="AY354" s="17" t="s">
        <v>124</v>
      </c>
      <c r="BE354" s="219">
        <f>IF(N354="základní",J354,0)</f>
        <v>0</v>
      </c>
      <c r="BF354" s="219">
        <f>IF(N354="snížená",J354,0)</f>
        <v>0</v>
      </c>
      <c r="BG354" s="219">
        <f>IF(N354="zákl. přenesená",J354,0)</f>
        <v>0</v>
      </c>
      <c r="BH354" s="219">
        <f>IF(N354="sníž. přenesená",J354,0)</f>
        <v>0</v>
      </c>
      <c r="BI354" s="219">
        <f>IF(N354="nulová",J354,0)</f>
        <v>0</v>
      </c>
      <c r="BJ354" s="17" t="s">
        <v>81</v>
      </c>
      <c r="BK354" s="219">
        <f>ROUND(I354*H354,2)</f>
        <v>0</v>
      </c>
      <c r="BL354" s="17" t="s">
        <v>210</v>
      </c>
      <c r="BM354" s="218" t="s">
        <v>407</v>
      </c>
    </row>
    <row r="355" spans="2:51" s="12" customFormat="1" ht="12">
      <c r="B355" s="220"/>
      <c r="C355" s="221"/>
      <c r="D355" s="222" t="s">
        <v>134</v>
      </c>
      <c r="E355" s="223" t="s">
        <v>19</v>
      </c>
      <c r="F355" s="224" t="s">
        <v>408</v>
      </c>
      <c r="G355" s="221"/>
      <c r="H355" s="223" t="s">
        <v>19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9"/>
      <c r="AT355" s="230" t="s">
        <v>134</v>
      </c>
      <c r="AU355" s="230" t="s">
        <v>83</v>
      </c>
      <c r="AV355" s="12" t="s">
        <v>81</v>
      </c>
      <c r="AW355" s="12" t="s">
        <v>35</v>
      </c>
      <c r="AX355" s="12" t="s">
        <v>73</v>
      </c>
      <c r="AY355" s="230" t="s">
        <v>124</v>
      </c>
    </row>
    <row r="356" spans="2:51" s="13" customFormat="1" ht="12">
      <c r="B356" s="231"/>
      <c r="C356" s="232"/>
      <c r="D356" s="222" t="s">
        <v>134</v>
      </c>
      <c r="E356" s="233" t="s">
        <v>19</v>
      </c>
      <c r="F356" s="234" t="s">
        <v>161</v>
      </c>
      <c r="G356" s="232"/>
      <c r="H356" s="235">
        <v>2822.91</v>
      </c>
      <c r="I356" s="236"/>
      <c r="J356" s="232"/>
      <c r="K356" s="232"/>
      <c r="L356" s="237"/>
      <c r="M356" s="238"/>
      <c r="N356" s="239"/>
      <c r="O356" s="239"/>
      <c r="P356" s="239"/>
      <c r="Q356" s="239"/>
      <c r="R356" s="239"/>
      <c r="S356" s="239"/>
      <c r="T356" s="240"/>
      <c r="AT356" s="241" t="s">
        <v>134</v>
      </c>
      <c r="AU356" s="241" t="s">
        <v>83</v>
      </c>
      <c r="AV356" s="13" t="s">
        <v>83</v>
      </c>
      <c r="AW356" s="13" t="s">
        <v>35</v>
      </c>
      <c r="AX356" s="13" t="s">
        <v>73</v>
      </c>
      <c r="AY356" s="241" t="s">
        <v>124</v>
      </c>
    </row>
    <row r="357" spans="2:51" s="12" customFormat="1" ht="12">
      <c r="B357" s="220"/>
      <c r="C357" s="221"/>
      <c r="D357" s="222" t="s">
        <v>134</v>
      </c>
      <c r="E357" s="223" t="s">
        <v>19</v>
      </c>
      <c r="F357" s="224" t="s">
        <v>162</v>
      </c>
      <c r="G357" s="221"/>
      <c r="H357" s="223" t="s">
        <v>19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9"/>
      <c r="AT357" s="230" t="s">
        <v>134</v>
      </c>
      <c r="AU357" s="230" t="s">
        <v>83</v>
      </c>
      <c r="AV357" s="12" t="s">
        <v>81</v>
      </c>
      <c r="AW357" s="12" t="s">
        <v>35</v>
      </c>
      <c r="AX357" s="12" t="s">
        <v>73</v>
      </c>
      <c r="AY357" s="230" t="s">
        <v>124</v>
      </c>
    </row>
    <row r="358" spans="2:51" s="13" customFormat="1" ht="12">
      <c r="B358" s="231"/>
      <c r="C358" s="232"/>
      <c r="D358" s="222" t="s">
        <v>134</v>
      </c>
      <c r="E358" s="233" t="s">
        <v>19</v>
      </c>
      <c r="F358" s="234" t="s">
        <v>163</v>
      </c>
      <c r="G358" s="232"/>
      <c r="H358" s="235">
        <v>-190.29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40"/>
      <c r="AT358" s="241" t="s">
        <v>134</v>
      </c>
      <c r="AU358" s="241" t="s">
        <v>83</v>
      </c>
      <c r="AV358" s="13" t="s">
        <v>83</v>
      </c>
      <c r="AW358" s="13" t="s">
        <v>35</v>
      </c>
      <c r="AX358" s="13" t="s">
        <v>73</v>
      </c>
      <c r="AY358" s="241" t="s">
        <v>124</v>
      </c>
    </row>
    <row r="359" spans="2:51" s="12" customFormat="1" ht="12">
      <c r="B359" s="220"/>
      <c r="C359" s="221"/>
      <c r="D359" s="222" t="s">
        <v>134</v>
      </c>
      <c r="E359" s="223" t="s">
        <v>19</v>
      </c>
      <c r="F359" s="224" t="s">
        <v>164</v>
      </c>
      <c r="G359" s="221"/>
      <c r="H359" s="223" t="s">
        <v>19</v>
      </c>
      <c r="I359" s="225"/>
      <c r="J359" s="221"/>
      <c r="K359" s="221"/>
      <c r="L359" s="226"/>
      <c r="M359" s="227"/>
      <c r="N359" s="228"/>
      <c r="O359" s="228"/>
      <c r="P359" s="228"/>
      <c r="Q359" s="228"/>
      <c r="R359" s="228"/>
      <c r="S359" s="228"/>
      <c r="T359" s="229"/>
      <c r="AT359" s="230" t="s">
        <v>134</v>
      </c>
      <c r="AU359" s="230" t="s">
        <v>83</v>
      </c>
      <c r="AV359" s="12" t="s">
        <v>81</v>
      </c>
      <c r="AW359" s="12" t="s">
        <v>35</v>
      </c>
      <c r="AX359" s="12" t="s">
        <v>73</v>
      </c>
      <c r="AY359" s="230" t="s">
        <v>124</v>
      </c>
    </row>
    <row r="360" spans="2:51" s="13" customFormat="1" ht="12">
      <c r="B360" s="231"/>
      <c r="C360" s="232"/>
      <c r="D360" s="222" t="s">
        <v>134</v>
      </c>
      <c r="E360" s="233" t="s">
        <v>19</v>
      </c>
      <c r="F360" s="234" t="s">
        <v>165</v>
      </c>
      <c r="G360" s="232"/>
      <c r="H360" s="235">
        <v>-9</v>
      </c>
      <c r="I360" s="236"/>
      <c r="J360" s="232"/>
      <c r="K360" s="232"/>
      <c r="L360" s="237"/>
      <c r="M360" s="238"/>
      <c r="N360" s="239"/>
      <c r="O360" s="239"/>
      <c r="P360" s="239"/>
      <c r="Q360" s="239"/>
      <c r="R360" s="239"/>
      <c r="S360" s="239"/>
      <c r="T360" s="240"/>
      <c r="AT360" s="241" t="s">
        <v>134</v>
      </c>
      <c r="AU360" s="241" t="s">
        <v>83</v>
      </c>
      <c r="AV360" s="13" t="s">
        <v>83</v>
      </c>
      <c r="AW360" s="13" t="s">
        <v>35</v>
      </c>
      <c r="AX360" s="13" t="s">
        <v>73</v>
      </c>
      <c r="AY360" s="241" t="s">
        <v>124</v>
      </c>
    </row>
    <row r="361" spans="2:51" s="12" customFormat="1" ht="12">
      <c r="B361" s="220"/>
      <c r="C361" s="221"/>
      <c r="D361" s="222" t="s">
        <v>134</v>
      </c>
      <c r="E361" s="223" t="s">
        <v>19</v>
      </c>
      <c r="F361" s="224" t="s">
        <v>166</v>
      </c>
      <c r="G361" s="221"/>
      <c r="H361" s="223" t="s">
        <v>19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9"/>
      <c r="AT361" s="230" t="s">
        <v>134</v>
      </c>
      <c r="AU361" s="230" t="s">
        <v>83</v>
      </c>
      <c r="AV361" s="12" t="s">
        <v>81</v>
      </c>
      <c r="AW361" s="12" t="s">
        <v>35</v>
      </c>
      <c r="AX361" s="12" t="s">
        <v>73</v>
      </c>
      <c r="AY361" s="230" t="s">
        <v>124</v>
      </c>
    </row>
    <row r="362" spans="2:51" s="13" customFormat="1" ht="12">
      <c r="B362" s="231"/>
      <c r="C362" s="232"/>
      <c r="D362" s="222" t="s">
        <v>134</v>
      </c>
      <c r="E362" s="233" t="s">
        <v>19</v>
      </c>
      <c r="F362" s="234" t="s">
        <v>165</v>
      </c>
      <c r="G362" s="232"/>
      <c r="H362" s="235">
        <v>-9</v>
      </c>
      <c r="I362" s="236"/>
      <c r="J362" s="232"/>
      <c r="K362" s="232"/>
      <c r="L362" s="237"/>
      <c r="M362" s="238"/>
      <c r="N362" s="239"/>
      <c r="O362" s="239"/>
      <c r="P362" s="239"/>
      <c r="Q362" s="239"/>
      <c r="R362" s="239"/>
      <c r="S362" s="239"/>
      <c r="T362" s="240"/>
      <c r="AT362" s="241" t="s">
        <v>134</v>
      </c>
      <c r="AU362" s="241" t="s">
        <v>83</v>
      </c>
      <c r="AV362" s="13" t="s">
        <v>83</v>
      </c>
      <c r="AW362" s="13" t="s">
        <v>35</v>
      </c>
      <c r="AX362" s="13" t="s">
        <v>73</v>
      </c>
      <c r="AY362" s="241" t="s">
        <v>124</v>
      </c>
    </row>
    <row r="363" spans="2:51" s="12" customFormat="1" ht="12">
      <c r="B363" s="220"/>
      <c r="C363" s="221"/>
      <c r="D363" s="222" t="s">
        <v>134</v>
      </c>
      <c r="E363" s="223" t="s">
        <v>19</v>
      </c>
      <c r="F363" s="224" t="s">
        <v>167</v>
      </c>
      <c r="G363" s="221"/>
      <c r="H363" s="223" t="s">
        <v>19</v>
      </c>
      <c r="I363" s="225"/>
      <c r="J363" s="221"/>
      <c r="K363" s="221"/>
      <c r="L363" s="226"/>
      <c r="M363" s="227"/>
      <c r="N363" s="228"/>
      <c r="O363" s="228"/>
      <c r="P363" s="228"/>
      <c r="Q363" s="228"/>
      <c r="R363" s="228"/>
      <c r="S363" s="228"/>
      <c r="T363" s="229"/>
      <c r="AT363" s="230" t="s">
        <v>134</v>
      </c>
      <c r="AU363" s="230" t="s">
        <v>83</v>
      </c>
      <c r="AV363" s="12" t="s">
        <v>81</v>
      </c>
      <c r="AW363" s="12" t="s">
        <v>35</v>
      </c>
      <c r="AX363" s="12" t="s">
        <v>73</v>
      </c>
      <c r="AY363" s="230" t="s">
        <v>124</v>
      </c>
    </row>
    <row r="364" spans="2:51" s="13" customFormat="1" ht="12">
      <c r="B364" s="231"/>
      <c r="C364" s="232"/>
      <c r="D364" s="222" t="s">
        <v>134</v>
      </c>
      <c r="E364" s="233" t="s">
        <v>19</v>
      </c>
      <c r="F364" s="234" t="s">
        <v>168</v>
      </c>
      <c r="G364" s="232"/>
      <c r="H364" s="235">
        <v>-155.04</v>
      </c>
      <c r="I364" s="236"/>
      <c r="J364" s="232"/>
      <c r="K364" s="232"/>
      <c r="L364" s="237"/>
      <c r="M364" s="238"/>
      <c r="N364" s="239"/>
      <c r="O364" s="239"/>
      <c r="P364" s="239"/>
      <c r="Q364" s="239"/>
      <c r="R364" s="239"/>
      <c r="S364" s="239"/>
      <c r="T364" s="240"/>
      <c r="AT364" s="241" t="s">
        <v>134</v>
      </c>
      <c r="AU364" s="241" t="s">
        <v>83</v>
      </c>
      <c r="AV364" s="13" t="s">
        <v>83</v>
      </c>
      <c r="AW364" s="13" t="s">
        <v>35</v>
      </c>
      <c r="AX364" s="13" t="s">
        <v>73</v>
      </c>
      <c r="AY364" s="241" t="s">
        <v>124</v>
      </c>
    </row>
    <row r="365" spans="2:51" s="12" customFormat="1" ht="12">
      <c r="B365" s="220"/>
      <c r="C365" s="221"/>
      <c r="D365" s="222" t="s">
        <v>134</v>
      </c>
      <c r="E365" s="223" t="s">
        <v>19</v>
      </c>
      <c r="F365" s="224" t="s">
        <v>169</v>
      </c>
      <c r="G365" s="221"/>
      <c r="H365" s="223" t="s">
        <v>19</v>
      </c>
      <c r="I365" s="225"/>
      <c r="J365" s="221"/>
      <c r="K365" s="221"/>
      <c r="L365" s="226"/>
      <c r="M365" s="227"/>
      <c r="N365" s="228"/>
      <c r="O365" s="228"/>
      <c r="P365" s="228"/>
      <c r="Q365" s="228"/>
      <c r="R365" s="228"/>
      <c r="S365" s="228"/>
      <c r="T365" s="229"/>
      <c r="AT365" s="230" t="s">
        <v>134</v>
      </c>
      <c r="AU365" s="230" t="s">
        <v>83</v>
      </c>
      <c r="AV365" s="12" t="s">
        <v>81</v>
      </c>
      <c r="AW365" s="12" t="s">
        <v>35</v>
      </c>
      <c r="AX365" s="12" t="s">
        <v>73</v>
      </c>
      <c r="AY365" s="230" t="s">
        <v>124</v>
      </c>
    </row>
    <row r="366" spans="2:51" s="13" customFormat="1" ht="12">
      <c r="B366" s="231"/>
      <c r="C366" s="232"/>
      <c r="D366" s="222" t="s">
        <v>134</v>
      </c>
      <c r="E366" s="233" t="s">
        <v>19</v>
      </c>
      <c r="F366" s="234" t="s">
        <v>170</v>
      </c>
      <c r="G366" s="232"/>
      <c r="H366" s="235">
        <v>-8.64</v>
      </c>
      <c r="I366" s="236"/>
      <c r="J366" s="232"/>
      <c r="K366" s="232"/>
      <c r="L366" s="237"/>
      <c r="M366" s="238"/>
      <c r="N366" s="239"/>
      <c r="O366" s="239"/>
      <c r="P366" s="239"/>
      <c r="Q366" s="239"/>
      <c r="R366" s="239"/>
      <c r="S366" s="239"/>
      <c r="T366" s="240"/>
      <c r="AT366" s="241" t="s">
        <v>134</v>
      </c>
      <c r="AU366" s="241" t="s">
        <v>83</v>
      </c>
      <c r="AV366" s="13" t="s">
        <v>83</v>
      </c>
      <c r="AW366" s="13" t="s">
        <v>35</v>
      </c>
      <c r="AX366" s="13" t="s">
        <v>73</v>
      </c>
      <c r="AY366" s="241" t="s">
        <v>124</v>
      </c>
    </row>
    <row r="367" spans="2:51" s="13" customFormat="1" ht="12">
      <c r="B367" s="231"/>
      <c r="C367" s="232"/>
      <c r="D367" s="222" t="s">
        <v>134</v>
      </c>
      <c r="E367" s="233" t="s">
        <v>19</v>
      </c>
      <c r="F367" s="234" t="s">
        <v>171</v>
      </c>
      <c r="G367" s="232"/>
      <c r="H367" s="235">
        <v>-41.23</v>
      </c>
      <c r="I367" s="236"/>
      <c r="J367" s="232"/>
      <c r="K367" s="232"/>
      <c r="L367" s="237"/>
      <c r="M367" s="238"/>
      <c r="N367" s="239"/>
      <c r="O367" s="239"/>
      <c r="P367" s="239"/>
      <c r="Q367" s="239"/>
      <c r="R367" s="239"/>
      <c r="S367" s="239"/>
      <c r="T367" s="240"/>
      <c r="AT367" s="241" t="s">
        <v>134</v>
      </c>
      <c r="AU367" s="241" t="s">
        <v>83</v>
      </c>
      <c r="AV367" s="13" t="s">
        <v>83</v>
      </c>
      <c r="AW367" s="13" t="s">
        <v>35</v>
      </c>
      <c r="AX367" s="13" t="s">
        <v>73</v>
      </c>
      <c r="AY367" s="241" t="s">
        <v>124</v>
      </c>
    </row>
    <row r="368" spans="2:51" s="13" customFormat="1" ht="12">
      <c r="B368" s="231"/>
      <c r="C368" s="232"/>
      <c r="D368" s="222" t="s">
        <v>134</v>
      </c>
      <c r="E368" s="233" t="s">
        <v>19</v>
      </c>
      <c r="F368" s="234" t="s">
        <v>172</v>
      </c>
      <c r="G368" s="232"/>
      <c r="H368" s="235">
        <v>-57.12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40"/>
      <c r="AT368" s="241" t="s">
        <v>134</v>
      </c>
      <c r="AU368" s="241" t="s">
        <v>83</v>
      </c>
      <c r="AV368" s="13" t="s">
        <v>83</v>
      </c>
      <c r="AW368" s="13" t="s">
        <v>35</v>
      </c>
      <c r="AX368" s="13" t="s">
        <v>73</v>
      </c>
      <c r="AY368" s="241" t="s">
        <v>124</v>
      </c>
    </row>
    <row r="369" spans="2:51" s="13" customFormat="1" ht="12">
      <c r="B369" s="231"/>
      <c r="C369" s="232"/>
      <c r="D369" s="222" t="s">
        <v>134</v>
      </c>
      <c r="E369" s="233" t="s">
        <v>19</v>
      </c>
      <c r="F369" s="234" t="s">
        <v>173</v>
      </c>
      <c r="G369" s="232"/>
      <c r="H369" s="235">
        <v>-2.28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40"/>
      <c r="AT369" s="241" t="s">
        <v>134</v>
      </c>
      <c r="AU369" s="241" t="s">
        <v>83</v>
      </c>
      <c r="AV369" s="13" t="s">
        <v>83</v>
      </c>
      <c r="AW369" s="13" t="s">
        <v>35</v>
      </c>
      <c r="AX369" s="13" t="s">
        <v>73</v>
      </c>
      <c r="AY369" s="241" t="s">
        <v>124</v>
      </c>
    </row>
    <row r="370" spans="2:51" s="13" customFormat="1" ht="12">
      <c r="B370" s="231"/>
      <c r="C370" s="232"/>
      <c r="D370" s="222" t="s">
        <v>134</v>
      </c>
      <c r="E370" s="233" t="s">
        <v>19</v>
      </c>
      <c r="F370" s="234" t="s">
        <v>174</v>
      </c>
      <c r="G370" s="232"/>
      <c r="H370" s="235">
        <v>-3.36</v>
      </c>
      <c r="I370" s="236"/>
      <c r="J370" s="232"/>
      <c r="K370" s="232"/>
      <c r="L370" s="237"/>
      <c r="M370" s="238"/>
      <c r="N370" s="239"/>
      <c r="O370" s="239"/>
      <c r="P370" s="239"/>
      <c r="Q370" s="239"/>
      <c r="R370" s="239"/>
      <c r="S370" s="239"/>
      <c r="T370" s="240"/>
      <c r="AT370" s="241" t="s">
        <v>134</v>
      </c>
      <c r="AU370" s="241" t="s">
        <v>83</v>
      </c>
      <c r="AV370" s="13" t="s">
        <v>83</v>
      </c>
      <c r="AW370" s="13" t="s">
        <v>35</v>
      </c>
      <c r="AX370" s="13" t="s">
        <v>73</v>
      </c>
      <c r="AY370" s="241" t="s">
        <v>124</v>
      </c>
    </row>
    <row r="371" spans="2:51" s="14" customFormat="1" ht="12">
      <c r="B371" s="242"/>
      <c r="C371" s="243"/>
      <c r="D371" s="222" t="s">
        <v>134</v>
      </c>
      <c r="E371" s="244" t="s">
        <v>19</v>
      </c>
      <c r="F371" s="245" t="s">
        <v>175</v>
      </c>
      <c r="G371" s="243"/>
      <c r="H371" s="246">
        <v>2346.95</v>
      </c>
      <c r="I371" s="247"/>
      <c r="J371" s="243"/>
      <c r="K371" s="243"/>
      <c r="L371" s="248"/>
      <c r="M371" s="249"/>
      <c r="N371" s="250"/>
      <c r="O371" s="250"/>
      <c r="P371" s="250"/>
      <c r="Q371" s="250"/>
      <c r="R371" s="250"/>
      <c r="S371" s="250"/>
      <c r="T371" s="251"/>
      <c r="AT371" s="252" t="s">
        <v>134</v>
      </c>
      <c r="AU371" s="252" t="s">
        <v>83</v>
      </c>
      <c r="AV371" s="14" t="s">
        <v>132</v>
      </c>
      <c r="AW371" s="14" t="s">
        <v>35</v>
      </c>
      <c r="AX371" s="14" t="s">
        <v>81</v>
      </c>
      <c r="AY371" s="252" t="s">
        <v>124</v>
      </c>
    </row>
    <row r="372" spans="2:65" s="1" customFormat="1" ht="24" customHeight="1">
      <c r="B372" s="38"/>
      <c r="C372" s="207" t="s">
        <v>409</v>
      </c>
      <c r="D372" s="207" t="s">
        <v>127</v>
      </c>
      <c r="E372" s="208" t="s">
        <v>410</v>
      </c>
      <c r="F372" s="209" t="s">
        <v>411</v>
      </c>
      <c r="G372" s="210" t="s">
        <v>130</v>
      </c>
      <c r="H372" s="211">
        <v>1375.73</v>
      </c>
      <c r="I372" s="212"/>
      <c r="J372" s="213">
        <f>ROUND(I372*H372,2)</f>
        <v>0</v>
      </c>
      <c r="K372" s="209" t="s">
        <v>131</v>
      </c>
      <c r="L372" s="43"/>
      <c r="M372" s="214" t="s">
        <v>19</v>
      </c>
      <c r="N372" s="215" t="s">
        <v>44</v>
      </c>
      <c r="O372" s="83"/>
      <c r="P372" s="216">
        <f>O372*H372</f>
        <v>0</v>
      </c>
      <c r="Q372" s="216">
        <v>0</v>
      </c>
      <c r="R372" s="216">
        <f>Q372*H372</f>
        <v>0</v>
      </c>
      <c r="S372" s="216">
        <v>0</v>
      </c>
      <c r="T372" s="217">
        <f>S372*H372</f>
        <v>0</v>
      </c>
      <c r="AR372" s="218" t="s">
        <v>210</v>
      </c>
      <c r="AT372" s="218" t="s">
        <v>127</v>
      </c>
      <c r="AU372" s="218" t="s">
        <v>83</v>
      </c>
      <c r="AY372" s="17" t="s">
        <v>124</v>
      </c>
      <c r="BE372" s="219">
        <f>IF(N372="základní",J372,0)</f>
        <v>0</v>
      </c>
      <c r="BF372" s="219">
        <f>IF(N372="snížená",J372,0)</f>
        <v>0</v>
      </c>
      <c r="BG372" s="219">
        <f>IF(N372="zákl. přenesená",J372,0)</f>
        <v>0</v>
      </c>
      <c r="BH372" s="219">
        <f>IF(N372="sníž. přenesená",J372,0)</f>
        <v>0</v>
      </c>
      <c r="BI372" s="219">
        <f>IF(N372="nulová",J372,0)</f>
        <v>0</v>
      </c>
      <c r="BJ372" s="17" t="s">
        <v>81</v>
      </c>
      <c r="BK372" s="219">
        <f>ROUND(I372*H372,2)</f>
        <v>0</v>
      </c>
      <c r="BL372" s="17" t="s">
        <v>210</v>
      </c>
      <c r="BM372" s="218" t="s">
        <v>412</v>
      </c>
    </row>
    <row r="373" spans="2:51" s="12" customFormat="1" ht="12">
      <c r="B373" s="220"/>
      <c r="C373" s="221"/>
      <c r="D373" s="222" t="s">
        <v>134</v>
      </c>
      <c r="E373" s="223" t="s">
        <v>19</v>
      </c>
      <c r="F373" s="224" t="s">
        <v>413</v>
      </c>
      <c r="G373" s="221"/>
      <c r="H373" s="223" t="s">
        <v>19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9"/>
      <c r="AT373" s="230" t="s">
        <v>134</v>
      </c>
      <c r="AU373" s="230" t="s">
        <v>83</v>
      </c>
      <c r="AV373" s="12" t="s">
        <v>81</v>
      </c>
      <c r="AW373" s="12" t="s">
        <v>35</v>
      </c>
      <c r="AX373" s="12" t="s">
        <v>73</v>
      </c>
      <c r="AY373" s="230" t="s">
        <v>124</v>
      </c>
    </row>
    <row r="374" spans="2:51" s="13" customFormat="1" ht="12">
      <c r="B374" s="231"/>
      <c r="C374" s="232"/>
      <c r="D374" s="222" t="s">
        <v>134</v>
      </c>
      <c r="E374" s="233" t="s">
        <v>19</v>
      </c>
      <c r="F374" s="234" t="s">
        <v>414</v>
      </c>
      <c r="G374" s="232"/>
      <c r="H374" s="235">
        <v>2256.497</v>
      </c>
      <c r="I374" s="236"/>
      <c r="J374" s="232"/>
      <c r="K374" s="232"/>
      <c r="L374" s="237"/>
      <c r="M374" s="238"/>
      <c r="N374" s="239"/>
      <c r="O374" s="239"/>
      <c r="P374" s="239"/>
      <c r="Q374" s="239"/>
      <c r="R374" s="239"/>
      <c r="S374" s="239"/>
      <c r="T374" s="240"/>
      <c r="AT374" s="241" t="s">
        <v>134</v>
      </c>
      <c r="AU374" s="241" t="s">
        <v>83</v>
      </c>
      <c r="AV374" s="13" t="s">
        <v>83</v>
      </c>
      <c r="AW374" s="13" t="s">
        <v>35</v>
      </c>
      <c r="AX374" s="13" t="s">
        <v>73</v>
      </c>
      <c r="AY374" s="241" t="s">
        <v>124</v>
      </c>
    </row>
    <row r="375" spans="2:51" s="13" customFormat="1" ht="12">
      <c r="B375" s="231"/>
      <c r="C375" s="232"/>
      <c r="D375" s="222" t="s">
        <v>134</v>
      </c>
      <c r="E375" s="233" t="s">
        <v>19</v>
      </c>
      <c r="F375" s="234" t="s">
        <v>415</v>
      </c>
      <c r="G375" s="232"/>
      <c r="H375" s="235">
        <v>-880.767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40"/>
      <c r="AT375" s="241" t="s">
        <v>134</v>
      </c>
      <c r="AU375" s="241" t="s">
        <v>83</v>
      </c>
      <c r="AV375" s="13" t="s">
        <v>83</v>
      </c>
      <c r="AW375" s="13" t="s">
        <v>35</v>
      </c>
      <c r="AX375" s="13" t="s">
        <v>73</v>
      </c>
      <c r="AY375" s="241" t="s">
        <v>124</v>
      </c>
    </row>
    <row r="376" spans="2:51" s="14" customFormat="1" ht="12">
      <c r="B376" s="242"/>
      <c r="C376" s="243"/>
      <c r="D376" s="222" t="s">
        <v>134</v>
      </c>
      <c r="E376" s="244" t="s">
        <v>19</v>
      </c>
      <c r="F376" s="245" t="s">
        <v>175</v>
      </c>
      <c r="G376" s="243"/>
      <c r="H376" s="246">
        <v>1375.7299999999998</v>
      </c>
      <c r="I376" s="247"/>
      <c r="J376" s="243"/>
      <c r="K376" s="243"/>
      <c r="L376" s="248"/>
      <c r="M376" s="249"/>
      <c r="N376" s="250"/>
      <c r="O376" s="250"/>
      <c r="P376" s="250"/>
      <c r="Q376" s="250"/>
      <c r="R376" s="250"/>
      <c r="S376" s="250"/>
      <c r="T376" s="251"/>
      <c r="AT376" s="252" t="s">
        <v>134</v>
      </c>
      <c r="AU376" s="252" t="s">
        <v>83</v>
      </c>
      <c r="AV376" s="14" t="s">
        <v>132</v>
      </c>
      <c r="AW376" s="14" t="s">
        <v>35</v>
      </c>
      <c r="AX376" s="14" t="s">
        <v>81</v>
      </c>
      <c r="AY376" s="252" t="s">
        <v>124</v>
      </c>
    </row>
    <row r="377" spans="2:65" s="1" customFormat="1" ht="36" customHeight="1">
      <c r="B377" s="38"/>
      <c r="C377" s="255" t="s">
        <v>416</v>
      </c>
      <c r="D377" s="255" t="s">
        <v>245</v>
      </c>
      <c r="E377" s="256" t="s">
        <v>417</v>
      </c>
      <c r="F377" s="257" t="s">
        <v>418</v>
      </c>
      <c r="G377" s="258" t="s">
        <v>130</v>
      </c>
      <c r="H377" s="259">
        <v>1403.245</v>
      </c>
      <c r="I377" s="260"/>
      <c r="J377" s="261">
        <f>ROUND(I377*H377,2)</f>
        <v>0</v>
      </c>
      <c r="K377" s="257" t="s">
        <v>19</v>
      </c>
      <c r="L377" s="262"/>
      <c r="M377" s="263" t="s">
        <v>19</v>
      </c>
      <c r="N377" s="264" t="s">
        <v>44</v>
      </c>
      <c r="O377" s="83"/>
      <c r="P377" s="216">
        <f>O377*H377</f>
        <v>0</v>
      </c>
      <c r="Q377" s="216">
        <v>0</v>
      </c>
      <c r="R377" s="216">
        <f>Q377*H377</f>
        <v>0</v>
      </c>
      <c r="S377" s="216">
        <v>0</v>
      </c>
      <c r="T377" s="217">
        <f>S377*H377</f>
        <v>0</v>
      </c>
      <c r="AR377" s="218" t="s">
        <v>248</v>
      </c>
      <c r="AT377" s="218" t="s">
        <v>245</v>
      </c>
      <c r="AU377" s="218" t="s">
        <v>83</v>
      </c>
      <c r="AY377" s="17" t="s">
        <v>124</v>
      </c>
      <c r="BE377" s="219">
        <f>IF(N377="základní",J377,0)</f>
        <v>0</v>
      </c>
      <c r="BF377" s="219">
        <f>IF(N377="snížená",J377,0)</f>
        <v>0</v>
      </c>
      <c r="BG377" s="219">
        <f>IF(N377="zákl. přenesená",J377,0)</f>
        <v>0</v>
      </c>
      <c r="BH377" s="219">
        <f>IF(N377="sníž. přenesená",J377,0)</f>
        <v>0</v>
      </c>
      <c r="BI377" s="219">
        <f>IF(N377="nulová",J377,0)</f>
        <v>0</v>
      </c>
      <c r="BJ377" s="17" t="s">
        <v>81</v>
      </c>
      <c r="BK377" s="219">
        <f>ROUND(I377*H377,2)</f>
        <v>0</v>
      </c>
      <c r="BL377" s="17" t="s">
        <v>210</v>
      </c>
      <c r="BM377" s="218" t="s">
        <v>419</v>
      </c>
    </row>
    <row r="378" spans="2:51" s="13" customFormat="1" ht="12">
      <c r="B378" s="231"/>
      <c r="C378" s="232"/>
      <c r="D378" s="222" t="s">
        <v>134</v>
      </c>
      <c r="E378" s="232"/>
      <c r="F378" s="234" t="s">
        <v>420</v>
      </c>
      <c r="G378" s="232"/>
      <c r="H378" s="235">
        <v>1403.245</v>
      </c>
      <c r="I378" s="236"/>
      <c r="J378" s="232"/>
      <c r="K378" s="232"/>
      <c r="L378" s="237"/>
      <c r="M378" s="238"/>
      <c r="N378" s="239"/>
      <c r="O378" s="239"/>
      <c r="P378" s="239"/>
      <c r="Q378" s="239"/>
      <c r="R378" s="239"/>
      <c r="S378" s="239"/>
      <c r="T378" s="240"/>
      <c r="AT378" s="241" t="s">
        <v>134</v>
      </c>
      <c r="AU378" s="241" t="s">
        <v>83</v>
      </c>
      <c r="AV378" s="13" t="s">
        <v>83</v>
      </c>
      <c r="AW378" s="13" t="s">
        <v>4</v>
      </c>
      <c r="AX378" s="13" t="s">
        <v>81</v>
      </c>
      <c r="AY378" s="241" t="s">
        <v>124</v>
      </c>
    </row>
    <row r="379" spans="2:65" s="1" customFormat="1" ht="24" customHeight="1">
      <c r="B379" s="38"/>
      <c r="C379" s="207" t="s">
        <v>421</v>
      </c>
      <c r="D379" s="207" t="s">
        <v>127</v>
      </c>
      <c r="E379" s="208" t="s">
        <v>410</v>
      </c>
      <c r="F379" s="209" t="s">
        <v>411</v>
      </c>
      <c r="G379" s="210" t="s">
        <v>130</v>
      </c>
      <c r="H379" s="211">
        <v>973.371</v>
      </c>
      <c r="I379" s="212"/>
      <c r="J379" s="213">
        <f>ROUND(I379*H379,2)</f>
        <v>0</v>
      </c>
      <c r="K379" s="209" t="s">
        <v>131</v>
      </c>
      <c r="L379" s="43"/>
      <c r="M379" s="214" t="s">
        <v>19</v>
      </c>
      <c r="N379" s="215" t="s">
        <v>44</v>
      </c>
      <c r="O379" s="83"/>
      <c r="P379" s="216">
        <f>O379*H379</f>
        <v>0</v>
      </c>
      <c r="Q379" s="216">
        <v>0</v>
      </c>
      <c r="R379" s="216">
        <f>Q379*H379</f>
        <v>0</v>
      </c>
      <c r="S379" s="216">
        <v>0</v>
      </c>
      <c r="T379" s="217">
        <f>S379*H379</f>
        <v>0</v>
      </c>
      <c r="AR379" s="218" t="s">
        <v>210</v>
      </c>
      <c r="AT379" s="218" t="s">
        <v>127</v>
      </c>
      <c r="AU379" s="218" t="s">
        <v>83</v>
      </c>
      <c r="AY379" s="17" t="s">
        <v>124</v>
      </c>
      <c r="BE379" s="219">
        <f>IF(N379="základní",J379,0)</f>
        <v>0</v>
      </c>
      <c r="BF379" s="219">
        <f>IF(N379="snížená",J379,0)</f>
        <v>0</v>
      </c>
      <c r="BG379" s="219">
        <f>IF(N379="zákl. přenesená",J379,0)</f>
        <v>0</v>
      </c>
      <c r="BH379" s="219">
        <f>IF(N379="sníž. přenesená",J379,0)</f>
        <v>0</v>
      </c>
      <c r="BI379" s="219">
        <f>IF(N379="nulová",J379,0)</f>
        <v>0</v>
      </c>
      <c r="BJ379" s="17" t="s">
        <v>81</v>
      </c>
      <c r="BK379" s="219">
        <f>ROUND(I379*H379,2)</f>
        <v>0</v>
      </c>
      <c r="BL379" s="17" t="s">
        <v>210</v>
      </c>
      <c r="BM379" s="218" t="s">
        <v>422</v>
      </c>
    </row>
    <row r="380" spans="2:51" s="12" customFormat="1" ht="12">
      <c r="B380" s="220"/>
      <c r="C380" s="221"/>
      <c r="D380" s="222" t="s">
        <v>134</v>
      </c>
      <c r="E380" s="223" t="s">
        <v>19</v>
      </c>
      <c r="F380" s="224" t="s">
        <v>423</v>
      </c>
      <c r="G380" s="221"/>
      <c r="H380" s="223" t="s">
        <v>19</v>
      </c>
      <c r="I380" s="225"/>
      <c r="J380" s="221"/>
      <c r="K380" s="221"/>
      <c r="L380" s="226"/>
      <c r="M380" s="227"/>
      <c r="N380" s="228"/>
      <c r="O380" s="228"/>
      <c r="P380" s="228"/>
      <c r="Q380" s="228"/>
      <c r="R380" s="228"/>
      <c r="S380" s="228"/>
      <c r="T380" s="229"/>
      <c r="AT380" s="230" t="s">
        <v>134</v>
      </c>
      <c r="AU380" s="230" t="s">
        <v>83</v>
      </c>
      <c r="AV380" s="12" t="s">
        <v>81</v>
      </c>
      <c r="AW380" s="12" t="s">
        <v>35</v>
      </c>
      <c r="AX380" s="12" t="s">
        <v>73</v>
      </c>
      <c r="AY380" s="230" t="s">
        <v>124</v>
      </c>
    </row>
    <row r="381" spans="2:51" s="13" customFormat="1" ht="12">
      <c r="B381" s="231"/>
      <c r="C381" s="232"/>
      <c r="D381" s="222" t="s">
        <v>134</v>
      </c>
      <c r="E381" s="233" t="s">
        <v>19</v>
      </c>
      <c r="F381" s="234" t="s">
        <v>424</v>
      </c>
      <c r="G381" s="232"/>
      <c r="H381" s="235">
        <v>51.623</v>
      </c>
      <c r="I381" s="236"/>
      <c r="J381" s="232"/>
      <c r="K381" s="232"/>
      <c r="L381" s="237"/>
      <c r="M381" s="238"/>
      <c r="N381" s="239"/>
      <c r="O381" s="239"/>
      <c r="P381" s="239"/>
      <c r="Q381" s="239"/>
      <c r="R381" s="239"/>
      <c r="S381" s="239"/>
      <c r="T381" s="240"/>
      <c r="AT381" s="241" t="s">
        <v>134</v>
      </c>
      <c r="AU381" s="241" t="s">
        <v>83</v>
      </c>
      <c r="AV381" s="13" t="s">
        <v>83</v>
      </c>
      <c r="AW381" s="13" t="s">
        <v>35</v>
      </c>
      <c r="AX381" s="13" t="s">
        <v>73</v>
      </c>
      <c r="AY381" s="241" t="s">
        <v>124</v>
      </c>
    </row>
    <row r="382" spans="2:51" s="13" customFormat="1" ht="12">
      <c r="B382" s="231"/>
      <c r="C382" s="232"/>
      <c r="D382" s="222" t="s">
        <v>134</v>
      </c>
      <c r="E382" s="233" t="s">
        <v>19</v>
      </c>
      <c r="F382" s="234" t="s">
        <v>425</v>
      </c>
      <c r="G382" s="232"/>
      <c r="H382" s="235">
        <v>-2.66</v>
      </c>
      <c r="I382" s="236"/>
      <c r="J382" s="232"/>
      <c r="K382" s="232"/>
      <c r="L382" s="237"/>
      <c r="M382" s="238"/>
      <c r="N382" s="239"/>
      <c r="O382" s="239"/>
      <c r="P382" s="239"/>
      <c r="Q382" s="239"/>
      <c r="R382" s="239"/>
      <c r="S382" s="239"/>
      <c r="T382" s="240"/>
      <c r="AT382" s="241" t="s">
        <v>134</v>
      </c>
      <c r="AU382" s="241" t="s">
        <v>83</v>
      </c>
      <c r="AV382" s="13" t="s">
        <v>83</v>
      </c>
      <c r="AW382" s="13" t="s">
        <v>35</v>
      </c>
      <c r="AX382" s="13" t="s">
        <v>73</v>
      </c>
      <c r="AY382" s="241" t="s">
        <v>124</v>
      </c>
    </row>
    <row r="383" spans="2:51" s="12" customFormat="1" ht="12">
      <c r="B383" s="220"/>
      <c r="C383" s="221"/>
      <c r="D383" s="222" t="s">
        <v>134</v>
      </c>
      <c r="E383" s="223" t="s">
        <v>19</v>
      </c>
      <c r="F383" s="224" t="s">
        <v>426</v>
      </c>
      <c r="G383" s="221"/>
      <c r="H383" s="223" t="s">
        <v>19</v>
      </c>
      <c r="I383" s="225"/>
      <c r="J383" s="221"/>
      <c r="K383" s="221"/>
      <c r="L383" s="226"/>
      <c r="M383" s="227"/>
      <c r="N383" s="228"/>
      <c r="O383" s="228"/>
      <c r="P383" s="228"/>
      <c r="Q383" s="228"/>
      <c r="R383" s="228"/>
      <c r="S383" s="228"/>
      <c r="T383" s="229"/>
      <c r="AT383" s="230" t="s">
        <v>134</v>
      </c>
      <c r="AU383" s="230" t="s">
        <v>83</v>
      </c>
      <c r="AV383" s="12" t="s">
        <v>81</v>
      </c>
      <c r="AW383" s="12" t="s">
        <v>35</v>
      </c>
      <c r="AX383" s="12" t="s">
        <v>73</v>
      </c>
      <c r="AY383" s="230" t="s">
        <v>124</v>
      </c>
    </row>
    <row r="384" spans="2:51" s="13" customFormat="1" ht="12">
      <c r="B384" s="231"/>
      <c r="C384" s="232"/>
      <c r="D384" s="222" t="s">
        <v>134</v>
      </c>
      <c r="E384" s="233" t="s">
        <v>19</v>
      </c>
      <c r="F384" s="234" t="s">
        <v>427</v>
      </c>
      <c r="G384" s="232"/>
      <c r="H384" s="235">
        <v>1191.818</v>
      </c>
      <c r="I384" s="236"/>
      <c r="J384" s="232"/>
      <c r="K384" s="232"/>
      <c r="L384" s="237"/>
      <c r="M384" s="238"/>
      <c r="N384" s="239"/>
      <c r="O384" s="239"/>
      <c r="P384" s="239"/>
      <c r="Q384" s="239"/>
      <c r="R384" s="239"/>
      <c r="S384" s="239"/>
      <c r="T384" s="240"/>
      <c r="AT384" s="241" t="s">
        <v>134</v>
      </c>
      <c r="AU384" s="241" t="s">
        <v>83</v>
      </c>
      <c r="AV384" s="13" t="s">
        <v>83</v>
      </c>
      <c r="AW384" s="13" t="s">
        <v>35</v>
      </c>
      <c r="AX384" s="13" t="s">
        <v>73</v>
      </c>
      <c r="AY384" s="241" t="s">
        <v>124</v>
      </c>
    </row>
    <row r="385" spans="2:51" s="13" customFormat="1" ht="12">
      <c r="B385" s="231"/>
      <c r="C385" s="232"/>
      <c r="D385" s="222" t="s">
        <v>134</v>
      </c>
      <c r="E385" s="233" t="s">
        <v>19</v>
      </c>
      <c r="F385" s="234" t="s">
        <v>170</v>
      </c>
      <c r="G385" s="232"/>
      <c r="H385" s="235">
        <v>-8.64</v>
      </c>
      <c r="I385" s="236"/>
      <c r="J385" s="232"/>
      <c r="K385" s="232"/>
      <c r="L385" s="237"/>
      <c r="M385" s="238"/>
      <c r="N385" s="239"/>
      <c r="O385" s="239"/>
      <c r="P385" s="239"/>
      <c r="Q385" s="239"/>
      <c r="R385" s="239"/>
      <c r="S385" s="239"/>
      <c r="T385" s="240"/>
      <c r="AT385" s="241" t="s">
        <v>134</v>
      </c>
      <c r="AU385" s="241" t="s">
        <v>83</v>
      </c>
      <c r="AV385" s="13" t="s">
        <v>83</v>
      </c>
      <c r="AW385" s="13" t="s">
        <v>35</v>
      </c>
      <c r="AX385" s="13" t="s">
        <v>73</v>
      </c>
      <c r="AY385" s="241" t="s">
        <v>124</v>
      </c>
    </row>
    <row r="386" spans="2:51" s="13" customFormat="1" ht="12">
      <c r="B386" s="231"/>
      <c r="C386" s="232"/>
      <c r="D386" s="222" t="s">
        <v>134</v>
      </c>
      <c r="E386" s="233" t="s">
        <v>19</v>
      </c>
      <c r="F386" s="234" t="s">
        <v>428</v>
      </c>
      <c r="G386" s="232"/>
      <c r="H386" s="235">
        <v>-38.57</v>
      </c>
      <c r="I386" s="236"/>
      <c r="J386" s="232"/>
      <c r="K386" s="232"/>
      <c r="L386" s="237"/>
      <c r="M386" s="238"/>
      <c r="N386" s="239"/>
      <c r="O386" s="239"/>
      <c r="P386" s="239"/>
      <c r="Q386" s="239"/>
      <c r="R386" s="239"/>
      <c r="S386" s="239"/>
      <c r="T386" s="240"/>
      <c r="AT386" s="241" t="s">
        <v>134</v>
      </c>
      <c r="AU386" s="241" t="s">
        <v>83</v>
      </c>
      <c r="AV386" s="13" t="s">
        <v>83</v>
      </c>
      <c r="AW386" s="13" t="s">
        <v>35</v>
      </c>
      <c r="AX386" s="13" t="s">
        <v>73</v>
      </c>
      <c r="AY386" s="241" t="s">
        <v>124</v>
      </c>
    </row>
    <row r="387" spans="2:51" s="13" customFormat="1" ht="12">
      <c r="B387" s="231"/>
      <c r="C387" s="232"/>
      <c r="D387" s="222" t="s">
        <v>134</v>
      </c>
      <c r="E387" s="233" t="s">
        <v>19</v>
      </c>
      <c r="F387" s="234" t="s">
        <v>241</v>
      </c>
      <c r="G387" s="232"/>
      <c r="H387" s="235">
        <v>-35.76</v>
      </c>
      <c r="I387" s="236"/>
      <c r="J387" s="232"/>
      <c r="K387" s="232"/>
      <c r="L387" s="237"/>
      <c r="M387" s="238"/>
      <c r="N387" s="239"/>
      <c r="O387" s="239"/>
      <c r="P387" s="239"/>
      <c r="Q387" s="239"/>
      <c r="R387" s="239"/>
      <c r="S387" s="239"/>
      <c r="T387" s="240"/>
      <c r="AT387" s="241" t="s">
        <v>134</v>
      </c>
      <c r="AU387" s="241" t="s">
        <v>83</v>
      </c>
      <c r="AV387" s="13" t="s">
        <v>83</v>
      </c>
      <c r="AW387" s="13" t="s">
        <v>35</v>
      </c>
      <c r="AX387" s="13" t="s">
        <v>73</v>
      </c>
      <c r="AY387" s="241" t="s">
        <v>124</v>
      </c>
    </row>
    <row r="388" spans="2:51" s="13" customFormat="1" ht="12">
      <c r="B388" s="231"/>
      <c r="C388" s="232"/>
      <c r="D388" s="222" t="s">
        <v>134</v>
      </c>
      <c r="E388" s="233" t="s">
        <v>19</v>
      </c>
      <c r="F388" s="234" t="s">
        <v>242</v>
      </c>
      <c r="G388" s="232"/>
      <c r="H388" s="235">
        <v>-23.76</v>
      </c>
      <c r="I388" s="236"/>
      <c r="J388" s="232"/>
      <c r="K388" s="232"/>
      <c r="L388" s="237"/>
      <c r="M388" s="238"/>
      <c r="N388" s="239"/>
      <c r="O388" s="239"/>
      <c r="P388" s="239"/>
      <c r="Q388" s="239"/>
      <c r="R388" s="239"/>
      <c r="S388" s="239"/>
      <c r="T388" s="240"/>
      <c r="AT388" s="241" t="s">
        <v>134</v>
      </c>
      <c r="AU388" s="241" t="s">
        <v>83</v>
      </c>
      <c r="AV388" s="13" t="s">
        <v>83</v>
      </c>
      <c r="AW388" s="13" t="s">
        <v>35</v>
      </c>
      <c r="AX388" s="13" t="s">
        <v>73</v>
      </c>
      <c r="AY388" s="241" t="s">
        <v>124</v>
      </c>
    </row>
    <row r="389" spans="2:51" s="13" customFormat="1" ht="12">
      <c r="B389" s="231"/>
      <c r="C389" s="232"/>
      <c r="D389" s="222" t="s">
        <v>134</v>
      </c>
      <c r="E389" s="233" t="s">
        <v>19</v>
      </c>
      <c r="F389" s="234" t="s">
        <v>173</v>
      </c>
      <c r="G389" s="232"/>
      <c r="H389" s="235">
        <v>-2.28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40"/>
      <c r="AT389" s="241" t="s">
        <v>134</v>
      </c>
      <c r="AU389" s="241" t="s">
        <v>83</v>
      </c>
      <c r="AV389" s="13" t="s">
        <v>83</v>
      </c>
      <c r="AW389" s="13" t="s">
        <v>35</v>
      </c>
      <c r="AX389" s="13" t="s">
        <v>73</v>
      </c>
      <c r="AY389" s="241" t="s">
        <v>124</v>
      </c>
    </row>
    <row r="390" spans="2:51" s="13" customFormat="1" ht="12">
      <c r="B390" s="231"/>
      <c r="C390" s="232"/>
      <c r="D390" s="222" t="s">
        <v>134</v>
      </c>
      <c r="E390" s="233" t="s">
        <v>19</v>
      </c>
      <c r="F390" s="234" t="s">
        <v>243</v>
      </c>
      <c r="G390" s="232"/>
      <c r="H390" s="235">
        <v>-3.36</v>
      </c>
      <c r="I390" s="236"/>
      <c r="J390" s="232"/>
      <c r="K390" s="232"/>
      <c r="L390" s="237"/>
      <c r="M390" s="238"/>
      <c r="N390" s="239"/>
      <c r="O390" s="239"/>
      <c r="P390" s="239"/>
      <c r="Q390" s="239"/>
      <c r="R390" s="239"/>
      <c r="S390" s="239"/>
      <c r="T390" s="240"/>
      <c r="AT390" s="241" t="s">
        <v>134</v>
      </c>
      <c r="AU390" s="241" t="s">
        <v>83</v>
      </c>
      <c r="AV390" s="13" t="s">
        <v>83</v>
      </c>
      <c r="AW390" s="13" t="s">
        <v>35</v>
      </c>
      <c r="AX390" s="13" t="s">
        <v>73</v>
      </c>
      <c r="AY390" s="241" t="s">
        <v>124</v>
      </c>
    </row>
    <row r="391" spans="2:51" s="13" customFormat="1" ht="12">
      <c r="B391" s="231"/>
      <c r="C391" s="232"/>
      <c r="D391" s="222" t="s">
        <v>134</v>
      </c>
      <c r="E391" s="233" t="s">
        <v>19</v>
      </c>
      <c r="F391" s="234" t="s">
        <v>239</v>
      </c>
      <c r="G391" s="232"/>
      <c r="H391" s="235">
        <v>-155.04</v>
      </c>
      <c r="I391" s="236"/>
      <c r="J391" s="232"/>
      <c r="K391" s="232"/>
      <c r="L391" s="237"/>
      <c r="M391" s="238"/>
      <c r="N391" s="239"/>
      <c r="O391" s="239"/>
      <c r="P391" s="239"/>
      <c r="Q391" s="239"/>
      <c r="R391" s="239"/>
      <c r="S391" s="239"/>
      <c r="T391" s="240"/>
      <c r="AT391" s="241" t="s">
        <v>134</v>
      </c>
      <c r="AU391" s="241" t="s">
        <v>83</v>
      </c>
      <c r="AV391" s="13" t="s">
        <v>83</v>
      </c>
      <c r="AW391" s="13" t="s">
        <v>35</v>
      </c>
      <c r="AX391" s="13" t="s">
        <v>73</v>
      </c>
      <c r="AY391" s="241" t="s">
        <v>124</v>
      </c>
    </row>
    <row r="392" spans="2:51" s="14" customFormat="1" ht="12">
      <c r="B392" s="242"/>
      <c r="C392" s="243"/>
      <c r="D392" s="222" t="s">
        <v>134</v>
      </c>
      <c r="E392" s="244" t="s">
        <v>19</v>
      </c>
      <c r="F392" s="245" t="s">
        <v>175</v>
      </c>
      <c r="G392" s="243"/>
      <c r="H392" s="246">
        <v>973.3710000000001</v>
      </c>
      <c r="I392" s="247"/>
      <c r="J392" s="243"/>
      <c r="K392" s="243"/>
      <c r="L392" s="248"/>
      <c r="M392" s="249"/>
      <c r="N392" s="250"/>
      <c r="O392" s="250"/>
      <c r="P392" s="250"/>
      <c r="Q392" s="250"/>
      <c r="R392" s="250"/>
      <c r="S392" s="250"/>
      <c r="T392" s="251"/>
      <c r="AT392" s="252" t="s">
        <v>134</v>
      </c>
      <c r="AU392" s="252" t="s">
        <v>83</v>
      </c>
      <c r="AV392" s="14" t="s">
        <v>132</v>
      </c>
      <c r="AW392" s="14" t="s">
        <v>35</v>
      </c>
      <c r="AX392" s="14" t="s">
        <v>81</v>
      </c>
      <c r="AY392" s="252" t="s">
        <v>124</v>
      </c>
    </row>
    <row r="393" spans="2:65" s="1" customFormat="1" ht="24" customHeight="1">
      <c r="B393" s="38"/>
      <c r="C393" s="255" t="s">
        <v>429</v>
      </c>
      <c r="D393" s="255" t="s">
        <v>245</v>
      </c>
      <c r="E393" s="256" t="s">
        <v>430</v>
      </c>
      <c r="F393" s="257" t="s">
        <v>431</v>
      </c>
      <c r="G393" s="258" t="s">
        <v>130</v>
      </c>
      <c r="H393" s="259">
        <v>992.838</v>
      </c>
      <c r="I393" s="260"/>
      <c r="J393" s="261">
        <f>ROUND(I393*H393,2)</f>
        <v>0</v>
      </c>
      <c r="K393" s="257" t="s">
        <v>19</v>
      </c>
      <c r="L393" s="262"/>
      <c r="M393" s="263" t="s">
        <v>19</v>
      </c>
      <c r="N393" s="264" t="s">
        <v>44</v>
      </c>
      <c r="O393" s="83"/>
      <c r="P393" s="216">
        <f>O393*H393</f>
        <v>0</v>
      </c>
      <c r="Q393" s="216">
        <v>0</v>
      </c>
      <c r="R393" s="216">
        <f>Q393*H393</f>
        <v>0</v>
      </c>
      <c r="S393" s="216">
        <v>0</v>
      </c>
      <c r="T393" s="217">
        <f>S393*H393</f>
        <v>0</v>
      </c>
      <c r="AR393" s="218" t="s">
        <v>248</v>
      </c>
      <c r="AT393" s="218" t="s">
        <v>245</v>
      </c>
      <c r="AU393" s="218" t="s">
        <v>83</v>
      </c>
      <c r="AY393" s="17" t="s">
        <v>124</v>
      </c>
      <c r="BE393" s="219">
        <f>IF(N393="základní",J393,0)</f>
        <v>0</v>
      </c>
      <c r="BF393" s="219">
        <f>IF(N393="snížená",J393,0)</f>
        <v>0</v>
      </c>
      <c r="BG393" s="219">
        <f>IF(N393="zákl. přenesená",J393,0)</f>
        <v>0</v>
      </c>
      <c r="BH393" s="219">
        <f>IF(N393="sníž. přenesená",J393,0)</f>
        <v>0</v>
      </c>
      <c r="BI393" s="219">
        <f>IF(N393="nulová",J393,0)</f>
        <v>0</v>
      </c>
      <c r="BJ393" s="17" t="s">
        <v>81</v>
      </c>
      <c r="BK393" s="219">
        <f>ROUND(I393*H393,2)</f>
        <v>0</v>
      </c>
      <c r="BL393" s="17" t="s">
        <v>210</v>
      </c>
      <c r="BM393" s="218" t="s">
        <v>432</v>
      </c>
    </row>
    <row r="394" spans="2:51" s="13" customFormat="1" ht="12">
      <c r="B394" s="231"/>
      <c r="C394" s="232"/>
      <c r="D394" s="222" t="s">
        <v>134</v>
      </c>
      <c r="E394" s="232"/>
      <c r="F394" s="234" t="s">
        <v>433</v>
      </c>
      <c r="G394" s="232"/>
      <c r="H394" s="235">
        <v>992.838</v>
      </c>
      <c r="I394" s="236"/>
      <c r="J394" s="232"/>
      <c r="K394" s="232"/>
      <c r="L394" s="237"/>
      <c r="M394" s="238"/>
      <c r="N394" s="239"/>
      <c r="O394" s="239"/>
      <c r="P394" s="239"/>
      <c r="Q394" s="239"/>
      <c r="R394" s="239"/>
      <c r="S394" s="239"/>
      <c r="T394" s="240"/>
      <c r="AT394" s="241" t="s">
        <v>134</v>
      </c>
      <c r="AU394" s="241" t="s">
        <v>83</v>
      </c>
      <c r="AV394" s="13" t="s">
        <v>83</v>
      </c>
      <c r="AW394" s="13" t="s">
        <v>4</v>
      </c>
      <c r="AX394" s="13" t="s">
        <v>81</v>
      </c>
      <c r="AY394" s="241" t="s">
        <v>124</v>
      </c>
    </row>
    <row r="395" spans="2:65" s="1" customFormat="1" ht="24" customHeight="1">
      <c r="B395" s="38"/>
      <c r="C395" s="207" t="s">
        <v>434</v>
      </c>
      <c r="D395" s="207" t="s">
        <v>127</v>
      </c>
      <c r="E395" s="208" t="s">
        <v>410</v>
      </c>
      <c r="F395" s="209" t="s">
        <v>411</v>
      </c>
      <c r="G395" s="210" t="s">
        <v>130</v>
      </c>
      <c r="H395" s="211">
        <v>18</v>
      </c>
      <c r="I395" s="212"/>
      <c r="J395" s="213">
        <f>ROUND(I395*H395,2)</f>
        <v>0</v>
      </c>
      <c r="K395" s="209" t="s">
        <v>131</v>
      </c>
      <c r="L395" s="43"/>
      <c r="M395" s="214" t="s">
        <v>19</v>
      </c>
      <c r="N395" s="215" t="s">
        <v>44</v>
      </c>
      <c r="O395" s="83"/>
      <c r="P395" s="216">
        <f>O395*H395</f>
        <v>0</v>
      </c>
      <c r="Q395" s="216">
        <v>0</v>
      </c>
      <c r="R395" s="216">
        <f>Q395*H395</f>
        <v>0</v>
      </c>
      <c r="S395" s="216">
        <v>0</v>
      </c>
      <c r="T395" s="217">
        <f>S395*H395</f>
        <v>0</v>
      </c>
      <c r="AR395" s="218" t="s">
        <v>210</v>
      </c>
      <c r="AT395" s="218" t="s">
        <v>127</v>
      </c>
      <c r="AU395" s="218" t="s">
        <v>83</v>
      </c>
      <c r="AY395" s="17" t="s">
        <v>124</v>
      </c>
      <c r="BE395" s="219">
        <f>IF(N395="základní",J395,0)</f>
        <v>0</v>
      </c>
      <c r="BF395" s="219">
        <f>IF(N395="snížená",J395,0)</f>
        <v>0</v>
      </c>
      <c r="BG395" s="219">
        <f>IF(N395="zákl. přenesená",J395,0)</f>
        <v>0</v>
      </c>
      <c r="BH395" s="219">
        <f>IF(N395="sníž. přenesená",J395,0)</f>
        <v>0</v>
      </c>
      <c r="BI395" s="219">
        <f>IF(N395="nulová",J395,0)</f>
        <v>0</v>
      </c>
      <c r="BJ395" s="17" t="s">
        <v>81</v>
      </c>
      <c r="BK395" s="219">
        <f>ROUND(I395*H395,2)</f>
        <v>0</v>
      </c>
      <c r="BL395" s="17" t="s">
        <v>210</v>
      </c>
      <c r="BM395" s="218" t="s">
        <v>435</v>
      </c>
    </row>
    <row r="396" spans="2:51" s="12" customFormat="1" ht="12">
      <c r="B396" s="220"/>
      <c r="C396" s="221"/>
      <c r="D396" s="222" t="s">
        <v>134</v>
      </c>
      <c r="E396" s="223" t="s">
        <v>19</v>
      </c>
      <c r="F396" s="224" t="s">
        <v>436</v>
      </c>
      <c r="G396" s="221"/>
      <c r="H396" s="223" t="s">
        <v>19</v>
      </c>
      <c r="I396" s="225"/>
      <c r="J396" s="221"/>
      <c r="K396" s="221"/>
      <c r="L396" s="226"/>
      <c r="M396" s="227"/>
      <c r="N396" s="228"/>
      <c r="O396" s="228"/>
      <c r="P396" s="228"/>
      <c r="Q396" s="228"/>
      <c r="R396" s="228"/>
      <c r="S396" s="228"/>
      <c r="T396" s="229"/>
      <c r="AT396" s="230" t="s">
        <v>134</v>
      </c>
      <c r="AU396" s="230" t="s">
        <v>83</v>
      </c>
      <c r="AV396" s="12" t="s">
        <v>81</v>
      </c>
      <c r="AW396" s="12" t="s">
        <v>35</v>
      </c>
      <c r="AX396" s="12" t="s">
        <v>73</v>
      </c>
      <c r="AY396" s="230" t="s">
        <v>124</v>
      </c>
    </row>
    <row r="397" spans="2:51" s="13" customFormat="1" ht="12">
      <c r="B397" s="231"/>
      <c r="C397" s="232"/>
      <c r="D397" s="222" t="s">
        <v>134</v>
      </c>
      <c r="E397" s="233" t="s">
        <v>19</v>
      </c>
      <c r="F397" s="234" t="s">
        <v>327</v>
      </c>
      <c r="G397" s="232"/>
      <c r="H397" s="235">
        <v>18</v>
      </c>
      <c r="I397" s="236"/>
      <c r="J397" s="232"/>
      <c r="K397" s="232"/>
      <c r="L397" s="237"/>
      <c r="M397" s="238"/>
      <c r="N397" s="239"/>
      <c r="O397" s="239"/>
      <c r="P397" s="239"/>
      <c r="Q397" s="239"/>
      <c r="R397" s="239"/>
      <c r="S397" s="239"/>
      <c r="T397" s="240"/>
      <c r="AT397" s="241" t="s">
        <v>134</v>
      </c>
      <c r="AU397" s="241" t="s">
        <v>83</v>
      </c>
      <c r="AV397" s="13" t="s">
        <v>83</v>
      </c>
      <c r="AW397" s="13" t="s">
        <v>35</v>
      </c>
      <c r="AX397" s="13" t="s">
        <v>81</v>
      </c>
      <c r="AY397" s="241" t="s">
        <v>124</v>
      </c>
    </row>
    <row r="398" spans="2:65" s="1" customFormat="1" ht="16.5" customHeight="1">
      <c r="B398" s="38"/>
      <c r="C398" s="255" t="s">
        <v>437</v>
      </c>
      <c r="D398" s="255" t="s">
        <v>245</v>
      </c>
      <c r="E398" s="256" t="s">
        <v>438</v>
      </c>
      <c r="F398" s="257" t="s">
        <v>439</v>
      </c>
      <c r="G398" s="258" t="s">
        <v>130</v>
      </c>
      <c r="H398" s="259">
        <v>18.36</v>
      </c>
      <c r="I398" s="260"/>
      <c r="J398" s="261">
        <f>ROUND(I398*H398,2)</f>
        <v>0</v>
      </c>
      <c r="K398" s="257" t="s">
        <v>131</v>
      </c>
      <c r="L398" s="262"/>
      <c r="M398" s="263" t="s">
        <v>19</v>
      </c>
      <c r="N398" s="264" t="s">
        <v>44</v>
      </c>
      <c r="O398" s="83"/>
      <c r="P398" s="216">
        <f>O398*H398</f>
        <v>0</v>
      </c>
      <c r="Q398" s="216">
        <v>0.003</v>
      </c>
      <c r="R398" s="216">
        <f>Q398*H398</f>
        <v>0.05508</v>
      </c>
      <c r="S398" s="216">
        <v>0</v>
      </c>
      <c r="T398" s="217">
        <f>S398*H398</f>
        <v>0</v>
      </c>
      <c r="AR398" s="218" t="s">
        <v>248</v>
      </c>
      <c r="AT398" s="218" t="s">
        <v>245</v>
      </c>
      <c r="AU398" s="218" t="s">
        <v>83</v>
      </c>
      <c r="AY398" s="17" t="s">
        <v>124</v>
      </c>
      <c r="BE398" s="219">
        <f>IF(N398="základní",J398,0)</f>
        <v>0</v>
      </c>
      <c r="BF398" s="219">
        <f>IF(N398="snížená",J398,0)</f>
        <v>0</v>
      </c>
      <c r="BG398" s="219">
        <f>IF(N398="zákl. přenesená",J398,0)</f>
        <v>0</v>
      </c>
      <c r="BH398" s="219">
        <f>IF(N398="sníž. přenesená",J398,0)</f>
        <v>0</v>
      </c>
      <c r="BI398" s="219">
        <f>IF(N398="nulová",J398,0)</f>
        <v>0</v>
      </c>
      <c r="BJ398" s="17" t="s">
        <v>81</v>
      </c>
      <c r="BK398" s="219">
        <f>ROUND(I398*H398,2)</f>
        <v>0</v>
      </c>
      <c r="BL398" s="17" t="s">
        <v>210</v>
      </c>
      <c r="BM398" s="218" t="s">
        <v>440</v>
      </c>
    </row>
    <row r="399" spans="2:51" s="13" customFormat="1" ht="12">
      <c r="B399" s="231"/>
      <c r="C399" s="232"/>
      <c r="D399" s="222" t="s">
        <v>134</v>
      </c>
      <c r="E399" s="232"/>
      <c r="F399" s="234" t="s">
        <v>441</v>
      </c>
      <c r="G399" s="232"/>
      <c r="H399" s="235">
        <v>18.36</v>
      </c>
      <c r="I399" s="236"/>
      <c r="J399" s="232"/>
      <c r="K399" s="232"/>
      <c r="L399" s="237"/>
      <c r="M399" s="238"/>
      <c r="N399" s="239"/>
      <c r="O399" s="239"/>
      <c r="P399" s="239"/>
      <c r="Q399" s="239"/>
      <c r="R399" s="239"/>
      <c r="S399" s="239"/>
      <c r="T399" s="240"/>
      <c r="AT399" s="241" t="s">
        <v>134</v>
      </c>
      <c r="AU399" s="241" t="s">
        <v>83</v>
      </c>
      <c r="AV399" s="13" t="s">
        <v>83</v>
      </c>
      <c r="AW399" s="13" t="s">
        <v>4</v>
      </c>
      <c r="AX399" s="13" t="s">
        <v>81</v>
      </c>
      <c r="AY399" s="241" t="s">
        <v>124</v>
      </c>
    </row>
    <row r="400" spans="2:65" s="1" customFormat="1" ht="16.5" customHeight="1">
      <c r="B400" s="38"/>
      <c r="C400" s="207" t="s">
        <v>442</v>
      </c>
      <c r="D400" s="207" t="s">
        <v>127</v>
      </c>
      <c r="E400" s="208" t="s">
        <v>443</v>
      </c>
      <c r="F400" s="209" t="s">
        <v>444</v>
      </c>
      <c r="G400" s="210" t="s">
        <v>130</v>
      </c>
      <c r="H400" s="211">
        <v>2300.138</v>
      </c>
      <c r="I400" s="212"/>
      <c r="J400" s="213">
        <f>ROUND(I400*H400,2)</f>
        <v>0</v>
      </c>
      <c r="K400" s="209" t="s">
        <v>131</v>
      </c>
      <c r="L400" s="43"/>
      <c r="M400" s="214" t="s">
        <v>19</v>
      </c>
      <c r="N400" s="215" t="s">
        <v>44</v>
      </c>
      <c r="O400" s="83"/>
      <c r="P400" s="216">
        <f>O400*H400</f>
        <v>0</v>
      </c>
      <c r="Q400" s="216">
        <v>0</v>
      </c>
      <c r="R400" s="216">
        <f>Q400*H400</f>
        <v>0</v>
      </c>
      <c r="S400" s="216">
        <v>0</v>
      </c>
      <c r="T400" s="217">
        <f>S400*H400</f>
        <v>0</v>
      </c>
      <c r="AR400" s="218" t="s">
        <v>210</v>
      </c>
      <c r="AT400" s="218" t="s">
        <v>127</v>
      </c>
      <c r="AU400" s="218" t="s">
        <v>83</v>
      </c>
      <c r="AY400" s="17" t="s">
        <v>124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7" t="s">
        <v>81</v>
      </c>
      <c r="BK400" s="219">
        <f>ROUND(I400*H400,2)</f>
        <v>0</v>
      </c>
      <c r="BL400" s="17" t="s">
        <v>210</v>
      </c>
      <c r="BM400" s="218" t="s">
        <v>445</v>
      </c>
    </row>
    <row r="401" spans="2:51" s="12" customFormat="1" ht="12">
      <c r="B401" s="220"/>
      <c r="C401" s="221"/>
      <c r="D401" s="222" t="s">
        <v>134</v>
      </c>
      <c r="E401" s="223" t="s">
        <v>19</v>
      </c>
      <c r="F401" s="224" t="s">
        <v>446</v>
      </c>
      <c r="G401" s="221"/>
      <c r="H401" s="223" t="s">
        <v>19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9"/>
      <c r="AT401" s="230" t="s">
        <v>134</v>
      </c>
      <c r="AU401" s="230" t="s">
        <v>83</v>
      </c>
      <c r="AV401" s="12" t="s">
        <v>81</v>
      </c>
      <c r="AW401" s="12" t="s">
        <v>35</v>
      </c>
      <c r="AX401" s="12" t="s">
        <v>73</v>
      </c>
      <c r="AY401" s="230" t="s">
        <v>124</v>
      </c>
    </row>
    <row r="402" spans="2:51" s="12" customFormat="1" ht="12">
      <c r="B402" s="220"/>
      <c r="C402" s="221"/>
      <c r="D402" s="222" t="s">
        <v>134</v>
      </c>
      <c r="E402" s="223" t="s">
        <v>19</v>
      </c>
      <c r="F402" s="224" t="s">
        <v>447</v>
      </c>
      <c r="G402" s="221"/>
      <c r="H402" s="223" t="s">
        <v>19</v>
      </c>
      <c r="I402" s="225"/>
      <c r="J402" s="221"/>
      <c r="K402" s="221"/>
      <c r="L402" s="226"/>
      <c r="M402" s="227"/>
      <c r="N402" s="228"/>
      <c r="O402" s="228"/>
      <c r="P402" s="228"/>
      <c r="Q402" s="228"/>
      <c r="R402" s="228"/>
      <c r="S402" s="228"/>
      <c r="T402" s="229"/>
      <c r="AT402" s="230" t="s">
        <v>134</v>
      </c>
      <c r="AU402" s="230" t="s">
        <v>83</v>
      </c>
      <c r="AV402" s="12" t="s">
        <v>81</v>
      </c>
      <c r="AW402" s="12" t="s">
        <v>35</v>
      </c>
      <c r="AX402" s="12" t="s">
        <v>73</v>
      </c>
      <c r="AY402" s="230" t="s">
        <v>124</v>
      </c>
    </row>
    <row r="403" spans="2:51" s="13" customFormat="1" ht="12">
      <c r="B403" s="231"/>
      <c r="C403" s="232"/>
      <c r="D403" s="222" t="s">
        <v>134</v>
      </c>
      <c r="E403" s="233" t="s">
        <v>19</v>
      </c>
      <c r="F403" s="234" t="s">
        <v>414</v>
      </c>
      <c r="G403" s="232"/>
      <c r="H403" s="235">
        <v>2256.497</v>
      </c>
      <c r="I403" s="236"/>
      <c r="J403" s="232"/>
      <c r="K403" s="232"/>
      <c r="L403" s="237"/>
      <c r="M403" s="238"/>
      <c r="N403" s="239"/>
      <c r="O403" s="239"/>
      <c r="P403" s="239"/>
      <c r="Q403" s="239"/>
      <c r="R403" s="239"/>
      <c r="S403" s="239"/>
      <c r="T403" s="240"/>
      <c r="AT403" s="241" t="s">
        <v>134</v>
      </c>
      <c r="AU403" s="241" t="s">
        <v>83</v>
      </c>
      <c r="AV403" s="13" t="s">
        <v>83</v>
      </c>
      <c r="AW403" s="13" t="s">
        <v>35</v>
      </c>
      <c r="AX403" s="13" t="s">
        <v>73</v>
      </c>
      <c r="AY403" s="241" t="s">
        <v>124</v>
      </c>
    </row>
    <row r="404" spans="2:51" s="13" customFormat="1" ht="12">
      <c r="B404" s="231"/>
      <c r="C404" s="232"/>
      <c r="D404" s="222" t="s">
        <v>134</v>
      </c>
      <c r="E404" s="233" t="s">
        <v>19</v>
      </c>
      <c r="F404" s="234" t="s">
        <v>415</v>
      </c>
      <c r="G404" s="232"/>
      <c r="H404" s="235">
        <v>-880.767</v>
      </c>
      <c r="I404" s="236"/>
      <c r="J404" s="232"/>
      <c r="K404" s="232"/>
      <c r="L404" s="237"/>
      <c r="M404" s="238"/>
      <c r="N404" s="239"/>
      <c r="O404" s="239"/>
      <c r="P404" s="239"/>
      <c r="Q404" s="239"/>
      <c r="R404" s="239"/>
      <c r="S404" s="239"/>
      <c r="T404" s="240"/>
      <c r="AT404" s="241" t="s">
        <v>134</v>
      </c>
      <c r="AU404" s="241" t="s">
        <v>83</v>
      </c>
      <c r="AV404" s="13" t="s">
        <v>83</v>
      </c>
      <c r="AW404" s="13" t="s">
        <v>35</v>
      </c>
      <c r="AX404" s="13" t="s">
        <v>73</v>
      </c>
      <c r="AY404" s="241" t="s">
        <v>124</v>
      </c>
    </row>
    <row r="405" spans="2:51" s="12" customFormat="1" ht="12">
      <c r="B405" s="220"/>
      <c r="C405" s="221"/>
      <c r="D405" s="222" t="s">
        <v>134</v>
      </c>
      <c r="E405" s="223" t="s">
        <v>19</v>
      </c>
      <c r="F405" s="224" t="s">
        <v>426</v>
      </c>
      <c r="G405" s="221"/>
      <c r="H405" s="223" t="s">
        <v>19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9"/>
      <c r="AT405" s="230" t="s">
        <v>134</v>
      </c>
      <c r="AU405" s="230" t="s">
        <v>83</v>
      </c>
      <c r="AV405" s="12" t="s">
        <v>81</v>
      </c>
      <c r="AW405" s="12" t="s">
        <v>35</v>
      </c>
      <c r="AX405" s="12" t="s">
        <v>73</v>
      </c>
      <c r="AY405" s="230" t="s">
        <v>124</v>
      </c>
    </row>
    <row r="406" spans="2:51" s="13" customFormat="1" ht="12">
      <c r="B406" s="231"/>
      <c r="C406" s="232"/>
      <c r="D406" s="222" t="s">
        <v>134</v>
      </c>
      <c r="E406" s="233" t="s">
        <v>19</v>
      </c>
      <c r="F406" s="234" t="s">
        <v>427</v>
      </c>
      <c r="G406" s="232"/>
      <c r="H406" s="235">
        <v>1191.818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40"/>
      <c r="AT406" s="241" t="s">
        <v>134</v>
      </c>
      <c r="AU406" s="241" t="s">
        <v>83</v>
      </c>
      <c r="AV406" s="13" t="s">
        <v>83</v>
      </c>
      <c r="AW406" s="13" t="s">
        <v>35</v>
      </c>
      <c r="AX406" s="13" t="s">
        <v>73</v>
      </c>
      <c r="AY406" s="241" t="s">
        <v>124</v>
      </c>
    </row>
    <row r="407" spans="2:51" s="13" customFormat="1" ht="12">
      <c r="B407" s="231"/>
      <c r="C407" s="232"/>
      <c r="D407" s="222" t="s">
        <v>134</v>
      </c>
      <c r="E407" s="233" t="s">
        <v>19</v>
      </c>
      <c r="F407" s="234" t="s">
        <v>170</v>
      </c>
      <c r="G407" s="232"/>
      <c r="H407" s="235">
        <v>-8.64</v>
      </c>
      <c r="I407" s="236"/>
      <c r="J407" s="232"/>
      <c r="K407" s="232"/>
      <c r="L407" s="237"/>
      <c r="M407" s="238"/>
      <c r="N407" s="239"/>
      <c r="O407" s="239"/>
      <c r="P407" s="239"/>
      <c r="Q407" s="239"/>
      <c r="R407" s="239"/>
      <c r="S407" s="239"/>
      <c r="T407" s="240"/>
      <c r="AT407" s="241" t="s">
        <v>134</v>
      </c>
      <c r="AU407" s="241" t="s">
        <v>83</v>
      </c>
      <c r="AV407" s="13" t="s">
        <v>83</v>
      </c>
      <c r="AW407" s="13" t="s">
        <v>35</v>
      </c>
      <c r="AX407" s="13" t="s">
        <v>73</v>
      </c>
      <c r="AY407" s="241" t="s">
        <v>124</v>
      </c>
    </row>
    <row r="408" spans="2:51" s="13" customFormat="1" ht="12">
      <c r="B408" s="231"/>
      <c r="C408" s="232"/>
      <c r="D408" s="222" t="s">
        <v>134</v>
      </c>
      <c r="E408" s="233" t="s">
        <v>19</v>
      </c>
      <c r="F408" s="234" t="s">
        <v>428</v>
      </c>
      <c r="G408" s="232"/>
      <c r="H408" s="235">
        <v>-38.57</v>
      </c>
      <c r="I408" s="236"/>
      <c r="J408" s="232"/>
      <c r="K408" s="232"/>
      <c r="L408" s="237"/>
      <c r="M408" s="238"/>
      <c r="N408" s="239"/>
      <c r="O408" s="239"/>
      <c r="P408" s="239"/>
      <c r="Q408" s="239"/>
      <c r="R408" s="239"/>
      <c r="S408" s="239"/>
      <c r="T408" s="240"/>
      <c r="AT408" s="241" t="s">
        <v>134</v>
      </c>
      <c r="AU408" s="241" t="s">
        <v>83</v>
      </c>
      <c r="AV408" s="13" t="s">
        <v>83</v>
      </c>
      <c r="AW408" s="13" t="s">
        <v>35</v>
      </c>
      <c r="AX408" s="13" t="s">
        <v>73</v>
      </c>
      <c r="AY408" s="241" t="s">
        <v>124</v>
      </c>
    </row>
    <row r="409" spans="2:51" s="13" customFormat="1" ht="12">
      <c r="B409" s="231"/>
      <c r="C409" s="232"/>
      <c r="D409" s="222" t="s">
        <v>134</v>
      </c>
      <c r="E409" s="233" t="s">
        <v>19</v>
      </c>
      <c r="F409" s="234" t="s">
        <v>241</v>
      </c>
      <c r="G409" s="232"/>
      <c r="H409" s="235">
        <v>-35.76</v>
      </c>
      <c r="I409" s="236"/>
      <c r="J409" s="232"/>
      <c r="K409" s="232"/>
      <c r="L409" s="237"/>
      <c r="M409" s="238"/>
      <c r="N409" s="239"/>
      <c r="O409" s="239"/>
      <c r="P409" s="239"/>
      <c r="Q409" s="239"/>
      <c r="R409" s="239"/>
      <c r="S409" s="239"/>
      <c r="T409" s="240"/>
      <c r="AT409" s="241" t="s">
        <v>134</v>
      </c>
      <c r="AU409" s="241" t="s">
        <v>83</v>
      </c>
      <c r="AV409" s="13" t="s">
        <v>83</v>
      </c>
      <c r="AW409" s="13" t="s">
        <v>35</v>
      </c>
      <c r="AX409" s="13" t="s">
        <v>73</v>
      </c>
      <c r="AY409" s="241" t="s">
        <v>124</v>
      </c>
    </row>
    <row r="410" spans="2:51" s="13" customFormat="1" ht="12">
      <c r="B410" s="231"/>
      <c r="C410" s="232"/>
      <c r="D410" s="222" t="s">
        <v>134</v>
      </c>
      <c r="E410" s="233" t="s">
        <v>19</v>
      </c>
      <c r="F410" s="234" t="s">
        <v>242</v>
      </c>
      <c r="G410" s="232"/>
      <c r="H410" s="235">
        <v>-23.76</v>
      </c>
      <c r="I410" s="236"/>
      <c r="J410" s="232"/>
      <c r="K410" s="232"/>
      <c r="L410" s="237"/>
      <c r="M410" s="238"/>
      <c r="N410" s="239"/>
      <c r="O410" s="239"/>
      <c r="P410" s="239"/>
      <c r="Q410" s="239"/>
      <c r="R410" s="239"/>
      <c r="S410" s="239"/>
      <c r="T410" s="240"/>
      <c r="AT410" s="241" t="s">
        <v>134</v>
      </c>
      <c r="AU410" s="241" t="s">
        <v>83</v>
      </c>
      <c r="AV410" s="13" t="s">
        <v>83</v>
      </c>
      <c r="AW410" s="13" t="s">
        <v>35</v>
      </c>
      <c r="AX410" s="13" t="s">
        <v>73</v>
      </c>
      <c r="AY410" s="241" t="s">
        <v>124</v>
      </c>
    </row>
    <row r="411" spans="2:51" s="13" customFormat="1" ht="12">
      <c r="B411" s="231"/>
      <c r="C411" s="232"/>
      <c r="D411" s="222" t="s">
        <v>134</v>
      </c>
      <c r="E411" s="233" t="s">
        <v>19</v>
      </c>
      <c r="F411" s="234" t="s">
        <v>173</v>
      </c>
      <c r="G411" s="232"/>
      <c r="H411" s="235">
        <v>-2.28</v>
      </c>
      <c r="I411" s="236"/>
      <c r="J411" s="232"/>
      <c r="K411" s="232"/>
      <c r="L411" s="237"/>
      <c r="M411" s="238"/>
      <c r="N411" s="239"/>
      <c r="O411" s="239"/>
      <c r="P411" s="239"/>
      <c r="Q411" s="239"/>
      <c r="R411" s="239"/>
      <c r="S411" s="239"/>
      <c r="T411" s="240"/>
      <c r="AT411" s="241" t="s">
        <v>134</v>
      </c>
      <c r="AU411" s="241" t="s">
        <v>83</v>
      </c>
      <c r="AV411" s="13" t="s">
        <v>83</v>
      </c>
      <c r="AW411" s="13" t="s">
        <v>35</v>
      </c>
      <c r="AX411" s="13" t="s">
        <v>73</v>
      </c>
      <c r="AY411" s="241" t="s">
        <v>124</v>
      </c>
    </row>
    <row r="412" spans="2:51" s="13" customFormat="1" ht="12">
      <c r="B412" s="231"/>
      <c r="C412" s="232"/>
      <c r="D412" s="222" t="s">
        <v>134</v>
      </c>
      <c r="E412" s="233" t="s">
        <v>19</v>
      </c>
      <c r="F412" s="234" t="s">
        <v>243</v>
      </c>
      <c r="G412" s="232"/>
      <c r="H412" s="235">
        <v>-3.36</v>
      </c>
      <c r="I412" s="236"/>
      <c r="J412" s="232"/>
      <c r="K412" s="232"/>
      <c r="L412" s="237"/>
      <c r="M412" s="238"/>
      <c r="N412" s="239"/>
      <c r="O412" s="239"/>
      <c r="P412" s="239"/>
      <c r="Q412" s="239"/>
      <c r="R412" s="239"/>
      <c r="S412" s="239"/>
      <c r="T412" s="240"/>
      <c r="AT412" s="241" t="s">
        <v>134</v>
      </c>
      <c r="AU412" s="241" t="s">
        <v>83</v>
      </c>
      <c r="AV412" s="13" t="s">
        <v>83</v>
      </c>
      <c r="AW412" s="13" t="s">
        <v>35</v>
      </c>
      <c r="AX412" s="13" t="s">
        <v>73</v>
      </c>
      <c r="AY412" s="241" t="s">
        <v>124</v>
      </c>
    </row>
    <row r="413" spans="2:51" s="13" customFormat="1" ht="12">
      <c r="B413" s="231"/>
      <c r="C413" s="232"/>
      <c r="D413" s="222" t="s">
        <v>134</v>
      </c>
      <c r="E413" s="233" t="s">
        <v>19</v>
      </c>
      <c r="F413" s="234" t="s">
        <v>239</v>
      </c>
      <c r="G413" s="232"/>
      <c r="H413" s="235">
        <v>-155.04</v>
      </c>
      <c r="I413" s="236"/>
      <c r="J413" s="232"/>
      <c r="K413" s="232"/>
      <c r="L413" s="237"/>
      <c r="M413" s="238"/>
      <c r="N413" s="239"/>
      <c r="O413" s="239"/>
      <c r="P413" s="239"/>
      <c r="Q413" s="239"/>
      <c r="R413" s="239"/>
      <c r="S413" s="239"/>
      <c r="T413" s="240"/>
      <c r="AT413" s="241" t="s">
        <v>134</v>
      </c>
      <c r="AU413" s="241" t="s">
        <v>83</v>
      </c>
      <c r="AV413" s="13" t="s">
        <v>83</v>
      </c>
      <c r="AW413" s="13" t="s">
        <v>35</v>
      </c>
      <c r="AX413" s="13" t="s">
        <v>73</v>
      </c>
      <c r="AY413" s="241" t="s">
        <v>124</v>
      </c>
    </row>
    <row r="414" spans="2:51" s="14" customFormat="1" ht="12">
      <c r="B414" s="242"/>
      <c r="C414" s="243"/>
      <c r="D414" s="222" t="s">
        <v>134</v>
      </c>
      <c r="E414" s="244" t="s">
        <v>19</v>
      </c>
      <c r="F414" s="245" t="s">
        <v>175</v>
      </c>
      <c r="G414" s="243"/>
      <c r="H414" s="246">
        <v>2300.137999999999</v>
      </c>
      <c r="I414" s="247"/>
      <c r="J414" s="243"/>
      <c r="K414" s="243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134</v>
      </c>
      <c r="AU414" s="252" t="s">
        <v>83</v>
      </c>
      <c r="AV414" s="14" t="s">
        <v>132</v>
      </c>
      <c r="AW414" s="14" t="s">
        <v>35</v>
      </c>
      <c r="AX414" s="14" t="s">
        <v>81</v>
      </c>
      <c r="AY414" s="252" t="s">
        <v>124</v>
      </c>
    </row>
    <row r="415" spans="2:65" s="1" customFormat="1" ht="16.5" customHeight="1">
      <c r="B415" s="38"/>
      <c r="C415" s="255" t="s">
        <v>448</v>
      </c>
      <c r="D415" s="255" t="s">
        <v>245</v>
      </c>
      <c r="E415" s="256" t="s">
        <v>449</v>
      </c>
      <c r="F415" s="257" t="s">
        <v>450</v>
      </c>
      <c r="G415" s="258" t="s">
        <v>141</v>
      </c>
      <c r="H415" s="259">
        <v>239.214</v>
      </c>
      <c r="I415" s="260"/>
      <c r="J415" s="261">
        <f>ROUND(I415*H415,2)</f>
        <v>0</v>
      </c>
      <c r="K415" s="257" t="s">
        <v>131</v>
      </c>
      <c r="L415" s="262"/>
      <c r="M415" s="263" t="s">
        <v>19</v>
      </c>
      <c r="N415" s="264" t="s">
        <v>44</v>
      </c>
      <c r="O415" s="83"/>
      <c r="P415" s="216">
        <f>O415*H415</f>
        <v>0</v>
      </c>
      <c r="Q415" s="216">
        <v>0.02</v>
      </c>
      <c r="R415" s="216">
        <f>Q415*H415</f>
        <v>4.78428</v>
      </c>
      <c r="S415" s="216">
        <v>0</v>
      </c>
      <c r="T415" s="217">
        <f>S415*H415</f>
        <v>0</v>
      </c>
      <c r="AR415" s="218" t="s">
        <v>248</v>
      </c>
      <c r="AT415" s="218" t="s">
        <v>245</v>
      </c>
      <c r="AU415" s="218" t="s">
        <v>83</v>
      </c>
      <c r="AY415" s="17" t="s">
        <v>124</v>
      </c>
      <c r="BE415" s="219">
        <f>IF(N415="základní",J415,0)</f>
        <v>0</v>
      </c>
      <c r="BF415" s="219">
        <f>IF(N415="snížená",J415,0)</f>
        <v>0</v>
      </c>
      <c r="BG415" s="219">
        <f>IF(N415="zákl. přenesená",J415,0)</f>
        <v>0</v>
      </c>
      <c r="BH415" s="219">
        <f>IF(N415="sníž. přenesená",J415,0)</f>
        <v>0</v>
      </c>
      <c r="BI415" s="219">
        <f>IF(N415="nulová",J415,0)</f>
        <v>0</v>
      </c>
      <c r="BJ415" s="17" t="s">
        <v>81</v>
      </c>
      <c r="BK415" s="219">
        <f>ROUND(I415*H415,2)</f>
        <v>0</v>
      </c>
      <c r="BL415" s="17" t="s">
        <v>210</v>
      </c>
      <c r="BM415" s="218" t="s">
        <v>451</v>
      </c>
    </row>
    <row r="416" spans="2:51" s="13" customFormat="1" ht="12">
      <c r="B416" s="231"/>
      <c r="C416" s="232"/>
      <c r="D416" s="222" t="s">
        <v>134</v>
      </c>
      <c r="E416" s="232"/>
      <c r="F416" s="234" t="s">
        <v>452</v>
      </c>
      <c r="G416" s="232"/>
      <c r="H416" s="235">
        <v>239.214</v>
      </c>
      <c r="I416" s="236"/>
      <c r="J416" s="232"/>
      <c r="K416" s="232"/>
      <c r="L416" s="237"/>
      <c r="M416" s="238"/>
      <c r="N416" s="239"/>
      <c r="O416" s="239"/>
      <c r="P416" s="239"/>
      <c r="Q416" s="239"/>
      <c r="R416" s="239"/>
      <c r="S416" s="239"/>
      <c r="T416" s="240"/>
      <c r="AT416" s="241" t="s">
        <v>134</v>
      </c>
      <c r="AU416" s="241" t="s">
        <v>83</v>
      </c>
      <c r="AV416" s="13" t="s">
        <v>83</v>
      </c>
      <c r="AW416" s="13" t="s">
        <v>4</v>
      </c>
      <c r="AX416" s="13" t="s">
        <v>81</v>
      </c>
      <c r="AY416" s="241" t="s">
        <v>124</v>
      </c>
    </row>
    <row r="417" spans="2:65" s="1" customFormat="1" ht="16.5" customHeight="1">
      <c r="B417" s="38"/>
      <c r="C417" s="207" t="s">
        <v>453</v>
      </c>
      <c r="D417" s="207" t="s">
        <v>127</v>
      </c>
      <c r="E417" s="208" t="s">
        <v>443</v>
      </c>
      <c r="F417" s="209" t="s">
        <v>444</v>
      </c>
      <c r="G417" s="210" t="s">
        <v>130</v>
      </c>
      <c r="H417" s="211">
        <v>48.963</v>
      </c>
      <c r="I417" s="212"/>
      <c r="J417" s="213">
        <f>ROUND(I417*H417,2)</f>
        <v>0</v>
      </c>
      <c r="K417" s="209" t="s">
        <v>131</v>
      </c>
      <c r="L417" s="43"/>
      <c r="M417" s="214" t="s">
        <v>19</v>
      </c>
      <c r="N417" s="215" t="s">
        <v>44</v>
      </c>
      <c r="O417" s="83"/>
      <c r="P417" s="216">
        <f>O417*H417</f>
        <v>0</v>
      </c>
      <c r="Q417" s="216">
        <v>0</v>
      </c>
      <c r="R417" s="216">
        <f>Q417*H417</f>
        <v>0</v>
      </c>
      <c r="S417" s="216">
        <v>0</v>
      </c>
      <c r="T417" s="217">
        <f>S417*H417</f>
        <v>0</v>
      </c>
      <c r="AR417" s="218" t="s">
        <v>210</v>
      </c>
      <c r="AT417" s="218" t="s">
        <v>127</v>
      </c>
      <c r="AU417" s="218" t="s">
        <v>83</v>
      </c>
      <c r="AY417" s="17" t="s">
        <v>124</v>
      </c>
      <c r="BE417" s="219">
        <f>IF(N417="základní",J417,0)</f>
        <v>0</v>
      </c>
      <c r="BF417" s="219">
        <f>IF(N417="snížená",J417,0)</f>
        <v>0</v>
      </c>
      <c r="BG417" s="219">
        <f>IF(N417="zákl. přenesená",J417,0)</f>
        <v>0</v>
      </c>
      <c r="BH417" s="219">
        <f>IF(N417="sníž. přenesená",J417,0)</f>
        <v>0</v>
      </c>
      <c r="BI417" s="219">
        <f>IF(N417="nulová",J417,0)</f>
        <v>0</v>
      </c>
      <c r="BJ417" s="17" t="s">
        <v>81</v>
      </c>
      <c r="BK417" s="219">
        <f>ROUND(I417*H417,2)</f>
        <v>0</v>
      </c>
      <c r="BL417" s="17" t="s">
        <v>210</v>
      </c>
      <c r="BM417" s="218" t="s">
        <v>454</v>
      </c>
    </row>
    <row r="418" spans="2:51" s="12" customFormat="1" ht="12">
      <c r="B418" s="220"/>
      <c r="C418" s="221"/>
      <c r="D418" s="222" t="s">
        <v>134</v>
      </c>
      <c r="E418" s="223" t="s">
        <v>19</v>
      </c>
      <c r="F418" s="224" t="s">
        <v>423</v>
      </c>
      <c r="G418" s="221"/>
      <c r="H418" s="223" t="s">
        <v>19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9"/>
      <c r="AT418" s="230" t="s">
        <v>134</v>
      </c>
      <c r="AU418" s="230" t="s">
        <v>83</v>
      </c>
      <c r="AV418" s="12" t="s">
        <v>81</v>
      </c>
      <c r="AW418" s="12" t="s">
        <v>35</v>
      </c>
      <c r="AX418" s="12" t="s">
        <v>73</v>
      </c>
      <c r="AY418" s="230" t="s">
        <v>124</v>
      </c>
    </row>
    <row r="419" spans="2:51" s="13" customFormat="1" ht="12">
      <c r="B419" s="231"/>
      <c r="C419" s="232"/>
      <c r="D419" s="222" t="s">
        <v>134</v>
      </c>
      <c r="E419" s="233" t="s">
        <v>19</v>
      </c>
      <c r="F419" s="234" t="s">
        <v>424</v>
      </c>
      <c r="G419" s="232"/>
      <c r="H419" s="235">
        <v>51.623</v>
      </c>
      <c r="I419" s="236"/>
      <c r="J419" s="232"/>
      <c r="K419" s="232"/>
      <c r="L419" s="237"/>
      <c r="M419" s="238"/>
      <c r="N419" s="239"/>
      <c r="O419" s="239"/>
      <c r="P419" s="239"/>
      <c r="Q419" s="239"/>
      <c r="R419" s="239"/>
      <c r="S419" s="239"/>
      <c r="T419" s="240"/>
      <c r="AT419" s="241" t="s">
        <v>134</v>
      </c>
      <c r="AU419" s="241" t="s">
        <v>83</v>
      </c>
      <c r="AV419" s="13" t="s">
        <v>83</v>
      </c>
      <c r="AW419" s="13" t="s">
        <v>35</v>
      </c>
      <c r="AX419" s="13" t="s">
        <v>73</v>
      </c>
      <c r="AY419" s="241" t="s">
        <v>124</v>
      </c>
    </row>
    <row r="420" spans="2:51" s="13" customFormat="1" ht="12">
      <c r="B420" s="231"/>
      <c r="C420" s="232"/>
      <c r="D420" s="222" t="s">
        <v>134</v>
      </c>
      <c r="E420" s="233" t="s">
        <v>19</v>
      </c>
      <c r="F420" s="234" t="s">
        <v>425</v>
      </c>
      <c r="G420" s="232"/>
      <c r="H420" s="235">
        <v>-2.66</v>
      </c>
      <c r="I420" s="236"/>
      <c r="J420" s="232"/>
      <c r="K420" s="232"/>
      <c r="L420" s="237"/>
      <c r="M420" s="238"/>
      <c r="N420" s="239"/>
      <c r="O420" s="239"/>
      <c r="P420" s="239"/>
      <c r="Q420" s="239"/>
      <c r="R420" s="239"/>
      <c r="S420" s="239"/>
      <c r="T420" s="240"/>
      <c r="AT420" s="241" t="s">
        <v>134</v>
      </c>
      <c r="AU420" s="241" t="s">
        <v>83</v>
      </c>
      <c r="AV420" s="13" t="s">
        <v>83</v>
      </c>
      <c r="AW420" s="13" t="s">
        <v>35</v>
      </c>
      <c r="AX420" s="13" t="s">
        <v>73</v>
      </c>
      <c r="AY420" s="241" t="s">
        <v>124</v>
      </c>
    </row>
    <row r="421" spans="2:51" s="14" customFormat="1" ht="12">
      <c r="B421" s="242"/>
      <c r="C421" s="243"/>
      <c r="D421" s="222" t="s">
        <v>134</v>
      </c>
      <c r="E421" s="244" t="s">
        <v>19</v>
      </c>
      <c r="F421" s="245" t="s">
        <v>175</v>
      </c>
      <c r="G421" s="243"/>
      <c r="H421" s="246">
        <v>48.962999999999994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AT421" s="252" t="s">
        <v>134</v>
      </c>
      <c r="AU421" s="252" t="s">
        <v>83</v>
      </c>
      <c r="AV421" s="14" t="s">
        <v>132</v>
      </c>
      <c r="AW421" s="14" t="s">
        <v>35</v>
      </c>
      <c r="AX421" s="14" t="s">
        <v>81</v>
      </c>
      <c r="AY421" s="252" t="s">
        <v>124</v>
      </c>
    </row>
    <row r="422" spans="2:65" s="1" customFormat="1" ht="16.5" customHeight="1">
      <c r="B422" s="38"/>
      <c r="C422" s="255" t="s">
        <v>455</v>
      </c>
      <c r="D422" s="255" t="s">
        <v>245</v>
      </c>
      <c r="E422" s="256" t="s">
        <v>456</v>
      </c>
      <c r="F422" s="257" t="s">
        <v>457</v>
      </c>
      <c r="G422" s="258" t="s">
        <v>141</v>
      </c>
      <c r="H422" s="259">
        <v>5.092</v>
      </c>
      <c r="I422" s="260"/>
      <c r="J422" s="261">
        <f>ROUND(I422*H422,2)</f>
        <v>0</v>
      </c>
      <c r="K422" s="257" t="s">
        <v>131</v>
      </c>
      <c r="L422" s="262"/>
      <c r="M422" s="263" t="s">
        <v>19</v>
      </c>
      <c r="N422" s="264" t="s">
        <v>44</v>
      </c>
      <c r="O422" s="83"/>
      <c r="P422" s="216">
        <f>O422*H422</f>
        <v>0</v>
      </c>
      <c r="Q422" s="216">
        <v>0.135</v>
      </c>
      <c r="R422" s="216">
        <f>Q422*H422</f>
        <v>0.68742</v>
      </c>
      <c r="S422" s="216">
        <v>0</v>
      </c>
      <c r="T422" s="217">
        <f>S422*H422</f>
        <v>0</v>
      </c>
      <c r="AR422" s="218" t="s">
        <v>248</v>
      </c>
      <c r="AT422" s="218" t="s">
        <v>245</v>
      </c>
      <c r="AU422" s="218" t="s">
        <v>83</v>
      </c>
      <c r="AY422" s="17" t="s">
        <v>124</v>
      </c>
      <c r="BE422" s="219">
        <f>IF(N422="základní",J422,0)</f>
        <v>0</v>
      </c>
      <c r="BF422" s="219">
        <f>IF(N422="snížená",J422,0)</f>
        <v>0</v>
      </c>
      <c r="BG422" s="219">
        <f>IF(N422="zákl. přenesená",J422,0)</f>
        <v>0</v>
      </c>
      <c r="BH422" s="219">
        <f>IF(N422="sníž. přenesená",J422,0)</f>
        <v>0</v>
      </c>
      <c r="BI422" s="219">
        <f>IF(N422="nulová",J422,0)</f>
        <v>0</v>
      </c>
      <c r="BJ422" s="17" t="s">
        <v>81</v>
      </c>
      <c r="BK422" s="219">
        <f>ROUND(I422*H422,2)</f>
        <v>0</v>
      </c>
      <c r="BL422" s="17" t="s">
        <v>210</v>
      </c>
      <c r="BM422" s="218" t="s">
        <v>458</v>
      </c>
    </row>
    <row r="423" spans="2:51" s="13" customFormat="1" ht="12">
      <c r="B423" s="231"/>
      <c r="C423" s="232"/>
      <c r="D423" s="222" t="s">
        <v>134</v>
      </c>
      <c r="E423" s="232"/>
      <c r="F423" s="234" t="s">
        <v>459</v>
      </c>
      <c r="G423" s="232"/>
      <c r="H423" s="235">
        <v>5.092</v>
      </c>
      <c r="I423" s="236"/>
      <c r="J423" s="232"/>
      <c r="K423" s="232"/>
      <c r="L423" s="237"/>
      <c r="M423" s="238"/>
      <c r="N423" s="239"/>
      <c r="O423" s="239"/>
      <c r="P423" s="239"/>
      <c r="Q423" s="239"/>
      <c r="R423" s="239"/>
      <c r="S423" s="239"/>
      <c r="T423" s="240"/>
      <c r="AT423" s="241" t="s">
        <v>134</v>
      </c>
      <c r="AU423" s="241" t="s">
        <v>83</v>
      </c>
      <c r="AV423" s="13" t="s">
        <v>83</v>
      </c>
      <c r="AW423" s="13" t="s">
        <v>4</v>
      </c>
      <c r="AX423" s="13" t="s">
        <v>81</v>
      </c>
      <c r="AY423" s="241" t="s">
        <v>124</v>
      </c>
    </row>
    <row r="424" spans="2:65" s="1" customFormat="1" ht="24" customHeight="1">
      <c r="B424" s="38"/>
      <c r="C424" s="207" t="s">
        <v>460</v>
      </c>
      <c r="D424" s="207" t="s">
        <v>127</v>
      </c>
      <c r="E424" s="208" t="s">
        <v>461</v>
      </c>
      <c r="F424" s="209" t="s">
        <v>462</v>
      </c>
      <c r="G424" s="210" t="s">
        <v>267</v>
      </c>
      <c r="H424" s="211">
        <v>273.5</v>
      </c>
      <c r="I424" s="212"/>
      <c r="J424" s="213">
        <f>ROUND(I424*H424,2)</f>
        <v>0</v>
      </c>
      <c r="K424" s="209" t="s">
        <v>131</v>
      </c>
      <c r="L424" s="43"/>
      <c r="M424" s="214" t="s">
        <v>19</v>
      </c>
      <c r="N424" s="215" t="s">
        <v>44</v>
      </c>
      <c r="O424" s="83"/>
      <c r="P424" s="216">
        <f>O424*H424</f>
        <v>0</v>
      </c>
      <c r="Q424" s="216">
        <v>0.00016</v>
      </c>
      <c r="R424" s="216">
        <f>Q424*H424</f>
        <v>0.04376</v>
      </c>
      <c r="S424" s="216">
        <v>0</v>
      </c>
      <c r="T424" s="217">
        <f>S424*H424</f>
        <v>0</v>
      </c>
      <c r="AR424" s="218" t="s">
        <v>210</v>
      </c>
      <c r="AT424" s="218" t="s">
        <v>127</v>
      </c>
      <c r="AU424" s="218" t="s">
        <v>83</v>
      </c>
      <c r="AY424" s="17" t="s">
        <v>124</v>
      </c>
      <c r="BE424" s="219">
        <f>IF(N424="základní",J424,0)</f>
        <v>0</v>
      </c>
      <c r="BF424" s="219">
        <f>IF(N424="snížená",J424,0)</f>
        <v>0</v>
      </c>
      <c r="BG424" s="219">
        <f>IF(N424="zákl. přenesená",J424,0)</f>
        <v>0</v>
      </c>
      <c r="BH424" s="219">
        <f>IF(N424="sníž. přenesená",J424,0)</f>
        <v>0</v>
      </c>
      <c r="BI424" s="219">
        <f>IF(N424="nulová",J424,0)</f>
        <v>0</v>
      </c>
      <c r="BJ424" s="17" t="s">
        <v>81</v>
      </c>
      <c r="BK424" s="219">
        <f>ROUND(I424*H424,2)</f>
        <v>0</v>
      </c>
      <c r="BL424" s="17" t="s">
        <v>210</v>
      </c>
      <c r="BM424" s="218" t="s">
        <v>463</v>
      </c>
    </row>
    <row r="425" spans="2:51" s="12" customFormat="1" ht="12">
      <c r="B425" s="220"/>
      <c r="C425" s="221"/>
      <c r="D425" s="222" t="s">
        <v>134</v>
      </c>
      <c r="E425" s="223" t="s">
        <v>19</v>
      </c>
      <c r="F425" s="224" t="s">
        <v>328</v>
      </c>
      <c r="G425" s="221"/>
      <c r="H425" s="223" t="s">
        <v>19</v>
      </c>
      <c r="I425" s="225"/>
      <c r="J425" s="221"/>
      <c r="K425" s="221"/>
      <c r="L425" s="226"/>
      <c r="M425" s="227"/>
      <c r="N425" s="228"/>
      <c r="O425" s="228"/>
      <c r="P425" s="228"/>
      <c r="Q425" s="228"/>
      <c r="R425" s="228"/>
      <c r="S425" s="228"/>
      <c r="T425" s="229"/>
      <c r="AT425" s="230" t="s">
        <v>134</v>
      </c>
      <c r="AU425" s="230" t="s">
        <v>83</v>
      </c>
      <c r="AV425" s="12" t="s">
        <v>81</v>
      </c>
      <c r="AW425" s="12" t="s">
        <v>35</v>
      </c>
      <c r="AX425" s="12" t="s">
        <v>73</v>
      </c>
      <c r="AY425" s="230" t="s">
        <v>124</v>
      </c>
    </row>
    <row r="426" spans="2:51" s="12" customFormat="1" ht="12">
      <c r="B426" s="220"/>
      <c r="C426" s="221"/>
      <c r="D426" s="222" t="s">
        <v>134</v>
      </c>
      <c r="E426" s="223" t="s">
        <v>19</v>
      </c>
      <c r="F426" s="224" t="s">
        <v>464</v>
      </c>
      <c r="G426" s="221"/>
      <c r="H426" s="223" t="s">
        <v>19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9"/>
      <c r="AT426" s="230" t="s">
        <v>134</v>
      </c>
      <c r="AU426" s="230" t="s">
        <v>83</v>
      </c>
      <c r="AV426" s="12" t="s">
        <v>81</v>
      </c>
      <c r="AW426" s="12" t="s">
        <v>35</v>
      </c>
      <c r="AX426" s="12" t="s">
        <v>73</v>
      </c>
      <c r="AY426" s="230" t="s">
        <v>124</v>
      </c>
    </row>
    <row r="427" spans="2:51" s="13" customFormat="1" ht="12">
      <c r="B427" s="231"/>
      <c r="C427" s="232"/>
      <c r="D427" s="222" t="s">
        <v>134</v>
      </c>
      <c r="E427" s="233" t="s">
        <v>19</v>
      </c>
      <c r="F427" s="234" t="s">
        <v>270</v>
      </c>
      <c r="G427" s="232"/>
      <c r="H427" s="235">
        <v>273.5</v>
      </c>
      <c r="I427" s="236"/>
      <c r="J427" s="232"/>
      <c r="K427" s="232"/>
      <c r="L427" s="237"/>
      <c r="M427" s="238"/>
      <c r="N427" s="239"/>
      <c r="O427" s="239"/>
      <c r="P427" s="239"/>
      <c r="Q427" s="239"/>
      <c r="R427" s="239"/>
      <c r="S427" s="239"/>
      <c r="T427" s="240"/>
      <c r="AT427" s="241" t="s">
        <v>134</v>
      </c>
      <c r="AU427" s="241" t="s">
        <v>83</v>
      </c>
      <c r="AV427" s="13" t="s">
        <v>83</v>
      </c>
      <c r="AW427" s="13" t="s">
        <v>35</v>
      </c>
      <c r="AX427" s="13" t="s">
        <v>81</v>
      </c>
      <c r="AY427" s="241" t="s">
        <v>124</v>
      </c>
    </row>
    <row r="428" spans="2:65" s="1" customFormat="1" ht="16.5" customHeight="1">
      <c r="B428" s="38"/>
      <c r="C428" s="255" t="s">
        <v>465</v>
      </c>
      <c r="D428" s="255" t="s">
        <v>245</v>
      </c>
      <c r="E428" s="256" t="s">
        <v>466</v>
      </c>
      <c r="F428" s="257" t="s">
        <v>467</v>
      </c>
      <c r="G428" s="258" t="s">
        <v>141</v>
      </c>
      <c r="H428" s="259">
        <v>17.094</v>
      </c>
      <c r="I428" s="260"/>
      <c r="J428" s="261">
        <f>ROUND(I428*H428,2)</f>
        <v>0</v>
      </c>
      <c r="K428" s="257" t="s">
        <v>131</v>
      </c>
      <c r="L428" s="262"/>
      <c r="M428" s="263" t="s">
        <v>19</v>
      </c>
      <c r="N428" s="264" t="s">
        <v>44</v>
      </c>
      <c r="O428" s="83"/>
      <c r="P428" s="216">
        <f>O428*H428</f>
        <v>0</v>
      </c>
      <c r="Q428" s="216">
        <v>0.032</v>
      </c>
      <c r="R428" s="216">
        <f>Q428*H428</f>
        <v>0.547008</v>
      </c>
      <c r="S428" s="216">
        <v>0</v>
      </c>
      <c r="T428" s="217">
        <f>S428*H428</f>
        <v>0</v>
      </c>
      <c r="AR428" s="218" t="s">
        <v>248</v>
      </c>
      <c r="AT428" s="218" t="s">
        <v>245</v>
      </c>
      <c r="AU428" s="218" t="s">
        <v>83</v>
      </c>
      <c r="AY428" s="17" t="s">
        <v>124</v>
      </c>
      <c r="BE428" s="219">
        <f>IF(N428="základní",J428,0)</f>
        <v>0</v>
      </c>
      <c r="BF428" s="219">
        <f>IF(N428="snížená",J428,0)</f>
        <v>0</v>
      </c>
      <c r="BG428" s="219">
        <f>IF(N428="zákl. přenesená",J428,0)</f>
        <v>0</v>
      </c>
      <c r="BH428" s="219">
        <f>IF(N428="sníž. přenesená",J428,0)</f>
        <v>0</v>
      </c>
      <c r="BI428" s="219">
        <f>IF(N428="nulová",J428,0)</f>
        <v>0</v>
      </c>
      <c r="BJ428" s="17" t="s">
        <v>81</v>
      </c>
      <c r="BK428" s="219">
        <f>ROUND(I428*H428,2)</f>
        <v>0</v>
      </c>
      <c r="BL428" s="17" t="s">
        <v>210</v>
      </c>
      <c r="BM428" s="218" t="s">
        <v>468</v>
      </c>
    </row>
    <row r="429" spans="2:51" s="12" customFormat="1" ht="12">
      <c r="B429" s="220"/>
      <c r="C429" s="221"/>
      <c r="D429" s="222" t="s">
        <v>134</v>
      </c>
      <c r="E429" s="223" t="s">
        <v>19</v>
      </c>
      <c r="F429" s="224" t="s">
        <v>469</v>
      </c>
      <c r="G429" s="221"/>
      <c r="H429" s="223" t="s">
        <v>19</v>
      </c>
      <c r="I429" s="225"/>
      <c r="J429" s="221"/>
      <c r="K429" s="221"/>
      <c r="L429" s="226"/>
      <c r="M429" s="227"/>
      <c r="N429" s="228"/>
      <c r="O429" s="228"/>
      <c r="P429" s="228"/>
      <c r="Q429" s="228"/>
      <c r="R429" s="228"/>
      <c r="S429" s="228"/>
      <c r="T429" s="229"/>
      <c r="AT429" s="230" t="s">
        <v>134</v>
      </c>
      <c r="AU429" s="230" t="s">
        <v>83</v>
      </c>
      <c r="AV429" s="12" t="s">
        <v>81</v>
      </c>
      <c r="AW429" s="12" t="s">
        <v>35</v>
      </c>
      <c r="AX429" s="12" t="s">
        <v>73</v>
      </c>
      <c r="AY429" s="230" t="s">
        <v>124</v>
      </c>
    </row>
    <row r="430" spans="2:51" s="13" customFormat="1" ht="12">
      <c r="B430" s="231"/>
      <c r="C430" s="232"/>
      <c r="D430" s="222" t="s">
        <v>134</v>
      </c>
      <c r="E430" s="233" t="s">
        <v>19</v>
      </c>
      <c r="F430" s="234" t="s">
        <v>470</v>
      </c>
      <c r="G430" s="232"/>
      <c r="H430" s="235">
        <v>17.094</v>
      </c>
      <c r="I430" s="236"/>
      <c r="J430" s="232"/>
      <c r="K430" s="232"/>
      <c r="L430" s="237"/>
      <c r="M430" s="238"/>
      <c r="N430" s="239"/>
      <c r="O430" s="239"/>
      <c r="P430" s="239"/>
      <c r="Q430" s="239"/>
      <c r="R430" s="239"/>
      <c r="S430" s="239"/>
      <c r="T430" s="240"/>
      <c r="AT430" s="241" t="s">
        <v>134</v>
      </c>
      <c r="AU430" s="241" t="s">
        <v>83</v>
      </c>
      <c r="AV430" s="13" t="s">
        <v>83</v>
      </c>
      <c r="AW430" s="13" t="s">
        <v>35</v>
      </c>
      <c r="AX430" s="13" t="s">
        <v>81</v>
      </c>
      <c r="AY430" s="241" t="s">
        <v>124</v>
      </c>
    </row>
    <row r="431" spans="2:65" s="1" customFormat="1" ht="24" customHeight="1">
      <c r="B431" s="38"/>
      <c r="C431" s="207" t="s">
        <v>471</v>
      </c>
      <c r="D431" s="207" t="s">
        <v>127</v>
      </c>
      <c r="E431" s="208" t="s">
        <v>461</v>
      </c>
      <c r="F431" s="209" t="s">
        <v>462</v>
      </c>
      <c r="G431" s="210" t="s">
        <v>267</v>
      </c>
      <c r="H431" s="211">
        <v>61.25</v>
      </c>
      <c r="I431" s="212"/>
      <c r="J431" s="213">
        <f>ROUND(I431*H431,2)</f>
        <v>0</v>
      </c>
      <c r="K431" s="209" t="s">
        <v>131</v>
      </c>
      <c r="L431" s="43"/>
      <c r="M431" s="214" t="s">
        <v>19</v>
      </c>
      <c r="N431" s="215" t="s">
        <v>44</v>
      </c>
      <c r="O431" s="83"/>
      <c r="P431" s="216">
        <f>O431*H431</f>
        <v>0</v>
      </c>
      <c r="Q431" s="216">
        <v>0.00016</v>
      </c>
      <c r="R431" s="216">
        <f>Q431*H431</f>
        <v>0.009800000000000001</v>
      </c>
      <c r="S431" s="216">
        <v>0</v>
      </c>
      <c r="T431" s="217">
        <f>S431*H431</f>
        <v>0</v>
      </c>
      <c r="AR431" s="218" t="s">
        <v>210</v>
      </c>
      <c r="AT431" s="218" t="s">
        <v>127</v>
      </c>
      <c r="AU431" s="218" t="s">
        <v>83</v>
      </c>
      <c r="AY431" s="17" t="s">
        <v>124</v>
      </c>
      <c r="BE431" s="219">
        <f>IF(N431="základní",J431,0)</f>
        <v>0</v>
      </c>
      <c r="BF431" s="219">
        <f>IF(N431="snížená",J431,0)</f>
        <v>0</v>
      </c>
      <c r="BG431" s="219">
        <f>IF(N431="zákl. přenesená",J431,0)</f>
        <v>0</v>
      </c>
      <c r="BH431" s="219">
        <f>IF(N431="sníž. přenesená",J431,0)</f>
        <v>0</v>
      </c>
      <c r="BI431" s="219">
        <f>IF(N431="nulová",J431,0)</f>
        <v>0</v>
      </c>
      <c r="BJ431" s="17" t="s">
        <v>81</v>
      </c>
      <c r="BK431" s="219">
        <f>ROUND(I431*H431,2)</f>
        <v>0</v>
      </c>
      <c r="BL431" s="17" t="s">
        <v>210</v>
      </c>
      <c r="BM431" s="218" t="s">
        <v>472</v>
      </c>
    </row>
    <row r="432" spans="2:51" s="12" customFormat="1" ht="12">
      <c r="B432" s="220"/>
      <c r="C432" s="221"/>
      <c r="D432" s="222" t="s">
        <v>134</v>
      </c>
      <c r="E432" s="223" t="s">
        <v>19</v>
      </c>
      <c r="F432" s="224" t="s">
        <v>337</v>
      </c>
      <c r="G432" s="221"/>
      <c r="H432" s="223" t="s">
        <v>19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9"/>
      <c r="AT432" s="230" t="s">
        <v>134</v>
      </c>
      <c r="AU432" s="230" t="s">
        <v>83</v>
      </c>
      <c r="AV432" s="12" t="s">
        <v>81</v>
      </c>
      <c r="AW432" s="12" t="s">
        <v>35</v>
      </c>
      <c r="AX432" s="12" t="s">
        <v>73</v>
      </c>
      <c r="AY432" s="230" t="s">
        <v>124</v>
      </c>
    </row>
    <row r="433" spans="2:51" s="12" customFormat="1" ht="12">
      <c r="B433" s="220"/>
      <c r="C433" s="221"/>
      <c r="D433" s="222" t="s">
        <v>134</v>
      </c>
      <c r="E433" s="223" t="s">
        <v>19</v>
      </c>
      <c r="F433" s="224" t="s">
        <v>473</v>
      </c>
      <c r="G433" s="221"/>
      <c r="H433" s="223" t="s">
        <v>19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9"/>
      <c r="AT433" s="230" t="s">
        <v>134</v>
      </c>
      <c r="AU433" s="230" t="s">
        <v>83</v>
      </c>
      <c r="AV433" s="12" t="s">
        <v>81</v>
      </c>
      <c r="AW433" s="12" t="s">
        <v>35</v>
      </c>
      <c r="AX433" s="12" t="s">
        <v>73</v>
      </c>
      <c r="AY433" s="230" t="s">
        <v>124</v>
      </c>
    </row>
    <row r="434" spans="2:51" s="13" customFormat="1" ht="12">
      <c r="B434" s="231"/>
      <c r="C434" s="232"/>
      <c r="D434" s="222" t="s">
        <v>134</v>
      </c>
      <c r="E434" s="233" t="s">
        <v>19</v>
      </c>
      <c r="F434" s="234" t="s">
        <v>474</v>
      </c>
      <c r="G434" s="232"/>
      <c r="H434" s="235">
        <v>61.25</v>
      </c>
      <c r="I434" s="236"/>
      <c r="J434" s="232"/>
      <c r="K434" s="232"/>
      <c r="L434" s="237"/>
      <c r="M434" s="238"/>
      <c r="N434" s="239"/>
      <c r="O434" s="239"/>
      <c r="P434" s="239"/>
      <c r="Q434" s="239"/>
      <c r="R434" s="239"/>
      <c r="S434" s="239"/>
      <c r="T434" s="240"/>
      <c r="AT434" s="241" t="s">
        <v>134</v>
      </c>
      <c r="AU434" s="241" t="s">
        <v>83</v>
      </c>
      <c r="AV434" s="13" t="s">
        <v>83</v>
      </c>
      <c r="AW434" s="13" t="s">
        <v>35</v>
      </c>
      <c r="AX434" s="13" t="s">
        <v>81</v>
      </c>
      <c r="AY434" s="241" t="s">
        <v>124</v>
      </c>
    </row>
    <row r="435" spans="2:65" s="1" customFormat="1" ht="16.5" customHeight="1">
      <c r="B435" s="38"/>
      <c r="C435" s="255" t="s">
        <v>475</v>
      </c>
      <c r="D435" s="255" t="s">
        <v>245</v>
      </c>
      <c r="E435" s="256" t="s">
        <v>466</v>
      </c>
      <c r="F435" s="257" t="s">
        <v>467</v>
      </c>
      <c r="G435" s="258" t="s">
        <v>141</v>
      </c>
      <c r="H435" s="259">
        <v>2.756</v>
      </c>
      <c r="I435" s="260"/>
      <c r="J435" s="261">
        <f>ROUND(I435*H435,2)</f>
        <v>0</v>
      </c>
      <c r="K435" s="257" t="s">
        <v>131</v>
      </c>
      <c r="L435" s="262"/>
      <c r="M435" s="263" t="s">
        <v>19</v>
      </c>
      <c r="N435" s="264" t="s">
        <v>44</v>
      </c>
      <c r="O435" s="83"/>
      <c r="P435" s="216">
        <f>O435*H435</f>
        <v>0</v>
      </c>
      <c r="Q435" s="216">
        <v>0.032</v>
      </c>
      <c r="R435" s="216">
        <f>Q435*H435</f>
        <v>0.08819199999999999</v>
      </c>
      <c r="S435" s="216">
        <v>0</v>
      </c>
      <c r="T435" s="217">
        <f>S435*H435</f>
        <v>0</v>
      </c>
      <c r="AR435" s="218" t="s">
        <v>248</v>
      </c>
      <c r="AT435" s="218" t="s">
        <v>245</v>
      </c>
      <c r="AU435" s="218" t="s">
        <v>83</v>
      </c>
      <c r="AY435" s="17" t="s">
        <v>124</v>
      </c>
      <c r="BE435" s="219">
        <f>IF(N435="základní",J435,0)</f>
        <v>0</v>
      </c>
      <c r="BF435" s="219">
        <f>IF(N435="snížená",J435,0)</f>
        <v>0</v>
      </c>
      <c r="BG435" s="219">
        <f>IF(N435="zákl. přenesená",J435,0)</f>
        <v>0</v>
      </c>
      <c r="BH435" s="219">
        <f>IF(N435="sníž. přenesená",J435,0)</f>
        <v>0</v>
      </c>
      <c r="BI435" s="219">
        <f>IF(N435="nulová",J435,0)</f>
        <v>0</v>
      </c>
      <c r="BJ435" s="17" t="s">
        <v>81</v>
      </c>
      <c r="BK435" s="219">
        <f>ROUND(I435*H435,2)</f>
        <v>0</v>
      </c>
      <c r="BL435" s="17" t="s">
        <v>210</v>
      </c>
      <c r="BM435" s="218" t="s">
        <v>476</v>
      </c>
    </row>
    <row r="436" spans="2:51" s="12" customFormat="1" ht="12">
      <c r="B436" s="220"/>
      <c r="C436" s="221"/>
      <c r="D436" s="222" t="s">
        <v>134</v>
      </c>
      <c r="E436" s="223" t="s">
        <v>19</v>
      </c>
      <c r="F436" s="224" t="s">
        <v>477</v>
      </c>
      <c r="G436" s="221"/>
      <c r="H436" s="223" t="s">
        <v>19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9"/>
      <c r="AT436" s="230" t="s">
        <v>134</v>
      </c>
      <c r="AU436" s="230" t="s">
        <v>83</v>
      </c>
      <c r="AV436" s="12" t="s">
        <v>81</v>
      </c>
      <c r="AW436" s="12" t="s">
        <v>35</v>
      </c>
      <c r="AX436" s="12" t="s">
        <v>73</v>
      </c>
      <c r="AY436" s="230" t="s">
        <v>124</v>
      </c>
    </row>
    <row r="437" spans="2:51" s="13" customFormat="1" ht="12">
      <c r="B437" s="231"/>
      <c r="C437" s="232"/>
      <c r="D437" s="222" t="s">
        <v>134</v>
      </c>
      <c r="E437" s="233" t="s">
        <v>19</v>
      </c>
      <c r="F437" s="234" t="s">
        <v>478</v>
      </c>
      <c r="G437" s="232"/>
      <c r="H437" s="235">
        <v>2.756</v>
      </c>
      <c r="I437" s="236"/>
      <c r="J437" s="232"/>
      <c r="K437" s="232"/>
      <c r="L437" s="237"/>
      <c r="M437" s="238"/>
      <c r="N437" s="239"/>
      <c r="O437" s="239"/>
      <c r="P437" s="239"/>
      <c r="Q437" s="239"/>
      <c r="R437" s="239"/>
      <c r="S437" s="239"/>
      <c r="T437" s="240"/>
      <c r="AT437" s="241" t="s">
        <v>134</v>
      </c>
      <c r="AU437" s="241" t="s">
        <v>83</v>
      </c>
      <c r="AV437" s="13" t="s">
        <v>83</v>
      </c>
      <c r="AW437" s="13" t="s">
        <v>35</v>
      </c>
      <c r="AX437" s="13" t="s">
        <v>81</v>
      </c>
      <c r="AY437" s="241" t="s">
        <v>124</v>
      </c>
    </row>
    <row r="438" spans="2:65" s="1" customFormat="1" ht="24" customHeight="1">
      <c r="B438" s="38"/>
      <c r="C438" s="207" t="s">
        <v>479</v>
      </c>
      <c r="D438" s="207" t="s">
        <v>127</v>
      </c>
      <c r="E438" s="208" t="s">
        <v>480</v>
      </c>
      <c r="F438" s="209" t="s">
        <v>481</v>
      </c>
      <c r="G438" s="210" t="s">
        <v>130</v>
      </c>
      <c r="H438" s="211">
        <v>75.5</v>
      </c>
      <c r="I438" s="212"/>
      <c r="J438" s="213">
        <f>ROUND(I438*H438,2)</f>
        <v>0</v>
      </c>
      <c r="K438" s="209" t="s">
        <v>131</v>
      </c>
      <c r="L438" s="43"/>
      <c r="M438" s="214" t="s">
        <v>19</v>
      </c>
      <c r="N438" s="215" t="s">
        <v>44</v>
      </c>
      <c r="O438" s="83"/>
      <c r="P438" s="216">
        <f>O438*H438</f>
        <v>0</v>
      </c>
      <c r="Q438" s="216">
        <v>0.00019</v>
      </c>
      <c r="R438" s="216">
        <f>Q438*H438</f>
        <v>0.014345</v>
      </c>
      <c r="S438" s="216">
        <v>0</v>
      </c>
      <c r="T438" s="217">
        <f>S438*H438</f>
        <v>0</v>
      </c>
      <c r="AR438" s="218" t="s">
        <v>210</v>
      </c>
      <c r="AT438" s="218" t="s">
        <v>127</v>
      </c>
      <c r="AU438" s="218" t="s">
        <v>83</v>
      </c>
      <c r="AY438" s="17" t="s">
        <v>124</v>
      </c>
      <c r="BE438" s="219">
        <f>IF(N438="základní",J438,0)</f>
        <v>0</v>
      </c>
      <c r="BF438" s="219">
        <f>IF(N438="snížená",J438,0)</f>
        <v>0</v>
      </c>
      <c r="BG438" s="219">
        <f>IF(N438="zákl. přenesená",J438,0)</f>
        <v>0</v>
      </c>
      <c r="BH438" s="219">
        <f>IF(N438="sníž. přenesená",J438,0)</f>
        <v>0</v>
      </c>
      <c r="BI438" s="219">
        <f>IF(N438="nulová",J438,0)</f>
        <v>0</v>
      </c>
      <c r="BJ438" s="17" t="s">
        <v>81</v>
      </c>
      <c r="BK438" s="219">
        <f>ROUND(I438*H438,2)</f>
        <v>0</v>
      </c>
      <c r="BL438" s="17" t="s">
        <v>210</v>
      </c>
      <c r="BM438" s="218" t="s">
        <v>482</v>
      </c>
    </row>
    <row r="439" spans="2:51" s="12" customFormat="1" ht="12">
      <c r="B439" s="220"/>
      <c r="C439" s="221"/>
      <c r="D439" s="222" t="s">
        <v>134</v>
      </c>
      <c r="E439" s="223" t="s">
        <v>19</v>
      </c>
      <c r="F439" s="224" t="s">
        <v>483</v>
      </c>
      <c r="G439" s="221"/>
      <c r="H439" s="223" t="s">
        <v>19</v>
      </c>
      <c r="I439" s="225"/>
      <c r="J439" s="221"/>
      <c r="K439" s="221"/>
      <c r="L439" s="226"/>
      <c r="M439" s="227"/>
      <c r="N439" s="228"/>
      <c r="O439" s="228"/>
      <c r="P439" s="228"/>
      <c r="Q439" s="228"/>
      <c r="R439" s="228"/>
      <c r="S439" s="228"/>
      <c r="T439" s="229"/>
      <c r="AT439" s="230" t="s">
        <v>134</v>
      </c>
      <c r="AU439" s="230" t="s">
        <v>83</v>
      </c>
      <c r="AV439" s="12" t="s">
        <v>81</v>
      </c>
      <c r="AW439" s="12" t="s">
        <v>35</v>
      </c>
      <c r="AX439" s="12" t="s">
        <v>73</v>
      </c>
      <c r="AY439" s="230" t="s">
        <v>124</v>
      </c>
    </row>
    <row r="440" spans="2:51" s="12" customFormat="1" ht="12">
      <c r="B440" s="220"/>
      <c r="C440" s="221"/>
      <c r="D440" s="222" t="s">
        <v>134</v>
      </c>
      <c r="E440" s="223" t="s">
        <v>19</v>
      </c>
      <c r="F440" s="224" t="s">
        <v>484</v>
      </c>
      <c r="G440" s="221"/>
      <c r="H440" s="223" t="s">
        <v>19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9"/>
      <c r="AT440" s="230" t="s">
        <v>134</v>
      </c>
      <c r="AU440" s="230" t="s">
        <v>83</v>
      </c>
      <c r="AV440" s="12" t="s">
        <v>81</v>
      </c>
      <c r="AW440" s="12" t="s">
        <v>35</v>
      </c>
      <c r="AX440" s="12" t="s">
        <v>73</v>
      </c>
      <c r="AY440" s="230" t="s">
        <v>124</v>
      </c>
    </row>
    <row r="441" spans="2:51" s="13" customFormat="1" ht="12">
      <c r="B441" s="231"/>
      <c r="C441" s="232"/>
      <c r="D441" s="222" t="s">
        <v>134</v>
      </c>
      <c r="E441" s="233" t="s">
        <v>19</v>
      </c>
      <c r="F441" s="234" t="s">
        <v>485</v>
      </c>
      <c r="G441" s="232"/>
      <c r="H441" s="235">
        <v>75.5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40"/>
      <c r="AT441" s="241" t="s">
        <v>134</v>
      </c>
      <c r="AU441" s="241" t="s">
        <v>83</v>
      </c>
      <c r="AV441" s="13" t="s">
        <v>83</v>
      </c>
      <c r="AW441" s="13" t="s">
        <v>35</v>
      </c>
      <c r="AX441" s="13" t="s">
        <v>81</v>
      </c>
      <c r="AY441" s="241" t="s">
        <v>124</v>
      </c>
    </row>
    <row r="442" spans="2:65" s="1" customFormat="1" ht="16.5" customHeight="1">
      <c r="B442" s="38"/>
      <c r="C442" s="255" t="s">
        <v>486</v>
      </c>
      <c r="D442" s="255" t="s">
        <v>245</v>
      </c>
      <c r="E442" s="256" t="s">
        <v>487</v>
      </c>
      <c r="F442" s="257" t="s">
        <v>488</v>
      </c>
      <c r="G442" s="258" t="s">
        <v>130</v>
      </c>
      <c r="H442" s="259">
        <v>77.01</v>
      </c>
      <c r="I442" s="260"/>
      <c r="J442" s="261">
        <f>ROUND(I442*H442,2)</f>
        <v>0</v>
      </c>
      <c r="K442" s="257" t="s">
        <v>131</v>
      </c>
      <c r="L442" s="262"/>
      <c r="M442" s="263" t="s">
        <v>19</v>
      </c>
      <c r="N442" s="264" t="s">
        <v>44</v>
      </c>
      <c r="O442" s="83"/>
      <c r="P442" s="216">
        <f>O442*H442</f>
        <v>0</v>
      </c>
      <c r="Q442" s="216">
        <v>0.002</v>
      </c>
      <c r="R442" s="216">
        <f>Q442*H442</f>
        <v>0.15402000000000002</v>
      </c>
      <c r="S442" s="216">
        <v>0</v>
      </c>
      <c r="T442" s="217">
        <f>S442*H442</f>
        <v>0</v>
      </c>
      <c r="AR442" s="218" t="s">
        <v>248</v>
      </c>
      <c r="AT442" s="218" t="s">
        <v>245</v>
      </c>
      <c r="AU442" s="218" t="s">
        <v>83</v>
      </c>
      <c r="AY442" s="17" t="s">
        <v>124</v>
      </c>
      <c r="BE442" s="219">
        <f>IF(N442="základní",J442,0)</f>
        <v>0</v>
      </c>
      <c r="BF442" s="219">
        <f>IF(N442="snížená",J442,0)</f>
        <v>0</v>
      </c>
      <c r="BG442" s="219">
        <f>IF(N442="zákl. přenesená",J442,0)</f>
        <v>0</v>
      </c>
      <c r="BH442" s="219">
        <f>IF(N442="sníž. přenesená",J442,0)</f>
        <v>0</v>
      </c>
      <c r="BI442" s="219">
        <f>IF(N442="nulová",J442,0)</f>
        <v>0</v>
      </c>
      <c r="BJ442" s="17" t="s">
        <v>81</v>
      </c>
      <c r="BK442" s="219">
        <f>ROUND(I442*H442,2)</f>
        <v>0</v>
      </c>
      <c r="BL442" s="17" t="s">
        <v>210</v>
      </c>
      <c r="BM442" s="218" t="s">
        <v>489</v>
      </c>
    </row>
    <row r="443" spans="2:51" s="13" customFormat="1" ht="12">
      <c r="B443" s="231"/>
      <c r="C443" s="232"/>
      <c r="D443" s="222" t="s">
        <v>134</v>
      </c>
      <c r="E443" s="232"/>
      <c r="F443" s="234" t="s">
        <v>490</v>
      </c>
      <c r="G443" s="232"/>
      <c r="H443" s="235">
        <v>77.01</v>
      </c>
      <c r="I443" s="236"/>
      <c r="J443" s="232"/>
      <c r="K443" s="232"/>
      <c r="L443" s="237"/>
      <c r="M443" s="238"/>
      <c r="N443" s="239"/>
      <c r="O443" s="239"/>
      <c r="P443" s="239"/>
      <c r="Q443" s="239"/>
      <c r="R443" s="239"/>
      <c r="S443" s="239"/>
      <c r="T443" s="240"/>
      <c r="AT443" s="241" t="s">
        <v>134</v>
      </c>
      <c r="AU443" s="241" t="s">
        <v>83</v>
      </c>
      <c r="AV443" s="13" t="s">
        <v>83</v>
      </c>
      <c r="AW443" s="13" t="s">
        <v>4</v>
      </c>
      <c r="AX443" s="13" t="s">
        <v>81</v>
      </c>
      <c r="AY443" s="241" t="s">
        <v>124</v>
      </c>
    </row>
    <row r="444" spans="2:65" s="1" customFormat="1" ht="24" customHeight="1">
      <c r="B444" s="38"/>
      <c r="C444" s="207" t="s">
        <v>491</v>
      </c>
      <c r="D444" s="207" t="s">
        <v>127</v>
      </c>
      <c r="E444" s="208" t="s">
        <v>480</v>
      </c>
      <c r="F444" s="209" t="s">
        <v>481</v>
      </c>
      <c r="G444" s="210" t="s">
        <v>130</v>
      </c>
      <c r="H444" s="211">
        <v>55.125</v>
      </c>
      <c r="I444" s="212"/>
      <c r="J444" s="213">
        <f>ROUND(I444*H444,2)</f>
        <v>0</v>
      </c>
      <c r="K444" s="209" t="s">
        <v>131</v>
      </c>
      <c r="L444" s="43"/>
      <c r="M444" s="214" t="s">
        <v>19</v>
      </c>
      <c r="N444" s="215" t="s">
        <v>44</v>
      </c>
      <c r="O444" s="83"/>
      <c r="P444" s="216">
        <f>O444*H444</f>
        <v>0</v>
      </c>
      <c r="Q444" s="216">
        <v>0.00019</v>
      </c>
      <c r="R444" s="216">
        <f>Q444*H444</f>
        <v>0.01047375</v>
      </c>
      <c r="S444" s="216">
        <v>0</v>
      </c>
      <c r="T444" s="217">
        <f>S444*H444</f>
        <v>0</v>
      </c>
      <c r="AR444" s="218" t="s">
        <v>210</v>
      </c>
      <c r="AT444" s="218" t="s">
        <v>127</v>
      </c>
      <c r="AU444" s="218" t="s">
        <v>83</v>
      </c>
      <c r="AY444" s="17" t="s">
        <v>124</v>
      </c>
      <c r="BE444" s="219">
        <f>IF(N444="základní",J444,0)</f>
        <v>0</v>
      </c>
      <c r="BF444" s="219">
        <f>IF(N444="snížená",J444,0)</f>
        <v>0</v>
      </c>
      <c r="BG444" s="219">
        <f>IF(N444="zákl. přenesená",J444,0)</f>
        <v>0</v>
      </c>
      <c r="BH444" s="219">
        <f>IF(N444="sníž. přenesená",J444,0)</f>
        <v>0</v>
      </c>
      <c r="BI444" s="219">
        <f>IF(N444="nulová",J444,0)</f>
        <v>0</v>
      </c>
      <c r="BJ444" s="17" t="s">
        <v>81</v>
      </c>
      <c r="BK444" s="219">
        <f>ROUND(I444*H444,2)</f>
        <v>0</v>
      </c>
      <c r="BL444" s="17" t="s">
        <v>210</v>
      </c>
      <c r="BM444" s="218" t="s">
        <v>492</v>
      </c>
    </row>
    <row r="445" spans="2:51" s="12" customFormat="1" ht="12">
      <c r="B445" s="220"/>
      <c r="C445" s="221"/>
      <c r="D445" s="222" t="s">
        <v>134</v>
      </c>
      <c r="E445" s="223" t="s">
        <v>19</v>
      </c>
      <c r="F445" s="224" t="s">
        <v>337</v>
      </c>
      <c r="G445" s="221"/>
      <c r="H445" s="223" t="s">
        <v>19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9"/>
      <c r="AT445" s="230" t="s">
        <v>134</v>
      </c>
      <c r="AU445" s="230" t="s">
        <v>83</v>
      </c>
      <c r="AV445" s="12" t="s">
        <v>81</v>
      </c>
      <c r="AW445" s="12" t="s">
        <v>35</v>
      </c>
      <c r="AX445" s="12" t="s">
        <v>73</v>
      </c>
      <c r="AY445" s="230" t="s">
        <v>124</v>
      </c>
    </row>
    <row r="446" spans="2:51" s="12" customFormat="1" ht="12">
      <c r="B446" s="220"/>
      <c r="C446" s="221"/>
      <c r="D446" s="222" t="s">
        <v>134</v>
      </c>
      <c r="E446" s="223" t="s">
        <v>19</v>
      </c>
      <c r="F446" s="224" t="s">
        <v>493</v>
      </c>
      <c r="G446" s="221"/>
      <c r="H446" s="223" t="s">
        <v>19</v>
      </c>
      <c r="I446" s="225"/>
      <c r="J446" s="221"/>
      <c r="K446" s="221"/>
      <c r="L446" s="226"/>
      <c r="M446" s="227"/>
      <c r="N446" s="228"/>
      <c r="O446" s="228"/>
      <c r="P446" s="228"/>
      <c r="Q446" s="228"/>
      <c r="R446" s="228"/>
      <c r="S446" s="228"/>
      <c r="T446" s="229"/>
      <c r="AT446" s="230" t="s">
        <v>134</v>
      </c>
      <c r="AU446" s="230" t="s">
        <v>83</v>
      </c>
      <c r="AV446" s="12" t="s">
        <v>81</v>
      </c>
      <c r="AW446" s="12" t="s">
        <v>35</v>
      </c>
      <c r="AX446" s="12" t="s">
        <v>73</v>
      </c>
      <c r="AY446" s="230" t="s">
        <v>124</v>
      </c>
    </row>
    <row r="447" spans="2:51" s="13" customFormat="1" ht="12">
      <c r="B447" s="231"/>
      <c r="C447" s="232"/>
      <c r="D447" s="222" t="s">
        <v>134</v>
      </c>
      <c r="E447" s="233" t="s">
        <v>19</v>
      </c>
      <c r="F447" s="234" t="s">
        <v>494</v>
      </c>
      <c r="G447" s="232"/>
      <c r="H447" s="235">
        <v>55.125</v>
      </c>
      <c r="I447" s="236"/>
      <c r="J447" s="232"/>
      <c r="K447" s="232"/>
      <c r="L447" s="237"/>
      <c r="M447" s="238"/>
      <c r="N447" s="239"/>
      <c r="O447" s="239"/>
      <c r="P447" s="239"/>
      <c r="Q447" s="239"/>
      <c r="R447" s="239"/>
      <c r="S447" s="239"/>
      <c r="T447" s="240"/>
      <c r="AT447" s="241" t="s">
        <v>134</v>
      </c>
      <c r="AU447" s="241" t="s">
        <v>83</v>
      </c>
      <c r="AV447" s="13" t="s">
        <v>83</v>
      </c>
      <c r="AW447" s="13" t="s">
        <v>35</v>
      </c>
      <c r="AX447" s="13" t="s">
        <v>81</v>
      </c>
      <c r="AY447" s="241" t="s">
        <v>124</v>
      </c>
    </row>
    <row r="448" spans="2:65" s="1" customFormat="1" ht="16.5" customHeight="1">
      <c r="B448" s="38"/>
      <c r="C448" s="255" t="s">
        <v>495</v>
      </c>
      <c r="D448" s="255" t="s">
        <v>245</v>
      </c>
      <c r="E448" s="256" t="s">
        <v>496</v>
      </c>
      <c r="F448" s="257" t="s">
        <v>497</v>
      </c>
      <c r="G448" s="258" t="s">
        <v>130</v>
      </c>
      <c r="H448" s="259">
        <v>56.228</v>
      </c>
      <c r="I448" s="260"/>
      <c r="J448" s="261">
        <f>ROUND(I448*H448,2)</f>
        <v>0</v>
      </c>
      <c r="K448" s="257" t="s">
        <v>131</v>
      </c>
      <c r="L448" s="262"/>
      <c r="M448" s="263" t="s">
        <v>19</v>
      </c>
      <c r="N448" s="264" t="s">
        <v>44</v>
      </c>
      <c r="O448" s="83"/>
      <c r="P448" s="216">
        <f>O448*H448</f>
        <v>0</v>
      </c>
      <c r="Q448" s="216">
        <v>0.00125</v>
      </c>
      <c r="R448" s="216">
        <f>Q448*H448</f>
        <v>0.070285</v>
      </c>
      <c r="S448" s="216">
        <v>0</v>
      </c>
      <c r="T448" s="217">
        <f>S448*H448</f>
        <v>0</v>
      </c>
      <c r="AR448" s="218" t="s">
        <v>248</v>
      </c>
      <c r="AT448" s="218" t="s">
        <v>245</v>
      </c>
      <c r="AU448" s="218" t="s">
        <v>83</v>
      </c>
      <c r="AY448" s="17" t="s">
        <v>124</v>
      </c>
      <c r="BE448" s="219">
        <f>IF(N448="základní",J448,0)</f>
        <v>0</v>
      </c>
      <c r="BF448" s="219">
        <f>IF(N448="snížená",J448,0)</f>
        <v>0</v>
      </c>
      <c r="BG448" s="219">
        <f>IF(N448="zákl. přenesená",J448,0)</f>
        <v>0</v>
      </c>
      <c r="BH448" s="219">
        <f>IF(N448="sníž. přenesená",J448,0)</f>
        <v>0</v>
      </c>
      <c r="BI448" s="219">
        <f>IF(N448="nulová",J448,0)</f>
        <v>0</v>
      </c>
      <c r="BJ448" s="17" t="s">
        <v>81</v>
      </c>
      <c r="BK448" s="219">
        <f>ROUND(I448*H448,2)</f>
        <v>0</v>
      </c>
      <c r="BL448" s="17" t="s">
        <v>210</v>
      </c>
      <c r="BM448" s="218" t="s">
        <v>498</v>
      </c>
    </row>
    <row r="449" spans="2:51" s="13" customFormat="1" ht="12">
      <c r="B449" s="231"/>
      <c r="C449" s="232"/>
      <c r="D449" s="222" t="s">
        <v>134</v>
      </c>
      <c r="E449" s="232"/>
      <c r="F449" s="234" t="s">
        <v>499</v>
      </c>
      <c r="G449" s="232"/>
      <c r="H449" s="235">
        <v>56.228</v>
      </c>
      <c r="I449" s="236"/>
      <c r="J449" s="232"/>
      <c r="K449" s="232"/>
      <c r="L449" s="237"/>
      <c r="M449" s="238"/>
      <c r="N449" s="239"/>
      <c r="O449" s="239"/>
      <c r="P449" s="239"/>
      <c r="Q449" s="239"/>
      <c r="R449" s="239"/>
      <c r="S449" s="239"/>
      <c r="T449" s="240"/>
      <c r="AT449" s="241" t="s">
        <v>134</v>
      </c>
      <c r="AU449" s="241" t="s">
        <v>83</v>
      </c>
      <c r="AV449" s="13" t="s">
        <v>83</v>
      </c>
      <c r="AW449" s="13" t="s">
        <v>4</v>
      </c>
      <c r="AX449" s="13" t="s">
        <v>81</v>
      </c>
      <c r="AY449" s="241" t="s">
        <v>124</v>
      </c>
    </row>
    <row r="450" spans="2:65" s="1" customFormat="1" ht="24" customHeight="1">
      <c r="B450" s="38"/>
      <c r="C450" s="207" t="s">
        <v>500</v>
      </c>
      <c r="D450" s="207" t="s">
        <v>127</v>
      </c>
      <c r="E450" s="208" t="s">
        <v>501</v>
      </c>
      <c r="F450" s="209" t="s">
        <v>502</v>
      </c>
      <c r="G450" s="210" t="s">
        <v>396</v>
      </c>
      <c r="H450" s="265"/>
      <c r="I450" s="212"/>
      <c r="J450" s="213">
        <f>ROUND(I450*H450,2)</f>
        <v>0</v>
      </c>
      <c r="K450" s="209" t="s">
        <v>131</v>
      </c>
      <c r="L450" s="43"/>
      <c r="M450" s="214" t="s">
        <v>19</v>
      </c>
      <c r="N450" s="215" t="s">
        <v>44</v>
      </c>
      <c r="O450" s="83"/>
      <c r="P450" s="216">
        <f>O450*H450</f>
        <v>0</v>
      </c>
      <c r="Q450" s="216">
        <v>0</v>
      </c>
      <c r="R450" s="216">
        <f>Q450*H450</f>
        <v>0</v>
      </c>
      <c r="S450" s="216">
        <v>0</v>
      </c>
      <c r="T450" s="217">
        <f>S450*H450</f>
        <v>0</v>
      </c>
      <c r="AR450" s="218" t="s">
        <v>210</v>
      </c>
      <c r="AT450" s="218" t="s">
        <v>127</v>
      </c>
      <c r="AU450" s="218" t="s">
        <v>83</v>
      </c>
      <c r="AY450" s="17" t="s">
        <v>124</v>
      </c>
      <c r="BE450" s="219">
        <f>IF(N450="základní",J450,0)</f>
        <v>0</v>
      </c>
      <c r="BF450" s="219">
        <f>IF(N450="snížená",J450,0)</f>
        <v>0</v>
      </c>
      <c r="BG450" s="219">
        <f>IF(N450="zákl. přenesená",J450,0)</f>
        <v>0</v>
      </c>
      <c r="BH450" s="219">
        <f>IF(N450="sníž. přenesená",J450,0)</f>
        <v>0</v>
      </c>
      <c r="BI450" s="219">
        <f>IF(N450="nulová",J450,0)</f>
        <v>0</v>
      </c>
      <c r="BJ450" s="17" t="s">
        <v>81</v>
      </c>
      <c r="BK450" s="219">
        <f>ROUND(I450*H450,2)</f>
        <v>0</v>
      </c>
      <c r="BL450" s="17" t="s">
        <v>210</v>
      </c>
      <c r="BM450" s="218" t="s">
        <v>503</v>
      </c>
    </row>
    <row r="451" spans="2:65" s="1" customFormat="1" ht="24" customHeight="1">
      <c r="B451" s="38"/>
      <c r="C451" s="207" t="s">
        <v>504</v>
      </c>
      <c r="D451" s="207" t="s">
        <v>127</v>
      </c>
      <c r="E451" s="208" t="s">
        <v>505</v>
      </c>
      <c r="F451" s="209" t="s">
        <v>506</v>
      </c>
      <c r="G451" s="210" t="s">
        <v>396</v>
      </c>
      <c r="H451" s="265"/>
      <c r="I451" s="212"/>
      <c r="J451" s="213">
        <f>ROUND(I451*H451,2)</f>
        <v>0</v>
      </c>
      <c r="K451" s="209" t="s">
        <v>131</v>
      </c>
      <c r="L451" s="43"/>
      <c r="M451" s="214" t="s">
        <v>19</v>
      </c>
      <c r="N451" s="215" t="s">
        <v>44</v>
      </c>
      <c r="O451" s="83"/>
      <c r="P451" s="216">
        <f>O451*H451</f>
        <v>0</v>
      </c>
      <c r="Q451" s="216">
        <v>0</v>
      </c>
      <c r="R451" s="216">
        <f>Q451*H451</f>
        <v>0</v>
      </c>
      <c r="S451" s="216">
        <v>0</v>
      </c>
      <c r="T451" s="217">
        <f>S451*H451</f>
        <v>0</v>
      </c>
      <c r="AR451" s="218" t="s">
        <v>210</v>
      </c>
      <c r="AT451" s="218" t="s">
        <v>127</v>
      </c>
      <c r="AU451" s="218" t="s">
        <v>83</v>
      </c>
      <c r="AY451" s="17" t="s">
        <v>124</v>
      </c>
      <c r="BE451" s="219">
        <f>IF(N451="základní",J451,0)</f>
        <v>0</v>
      </c>
      <c r="BF451" s="219">
        <f>IF(N451="snížená",J451,0)</f>
        <v>0</v>
      </c>
      <c r="BG451" s="219">
        <f>IF(N451="zákl. přenesená",J451,0)</f>
        <v>0</v>
      </c>
      <c r="BH451" s="219">
        <f>IF(N451="sníž. přenesená",J451,0)</f>
        <v>0</v>
      </c>
      <c r="BI451" s="219">
        <f>IF(N451="nulová",J451,0)</f>
        <v>0</v>
      </c>
      <c r="BJ451" s="17" t="s">
        <v>81</v>
      </c>
      <c r="BK451" s="219">
        <f>ROUND(I451*H451,2)</f>
        <v>0</v>
      </c>
      <c r="BL451" s="17" t="s">
        <v>210</v>
      </c>
      <c r="BM451" s="218" t="s">
        <v>507</v>
      </c>
    </row>
    <row r="452" spans="2:63" s="11" customFormat="1" ht="22.8" customHeight="1">
      <c r="B452" s="191"/>
      <c r="C452" s="192"/>
      <c r="D452" s="193" t="s">
        <v>72</v>
      </c>
      <c r="E452" s="205" t="s">
        <v>508</v>
      </c>
      <c r="F452" s="205" t="s">
        <v>509</v>
      </c>
      <c r="G452" s="192"/>
      <c r="H452" s="192"/>
      <c r="I452" s="195"/>
      <c r="J452" s="206">
        <f>BK452</f>
        <v>0</v>
      </c>
      <c r="K452" s="192"/>
      <c r="L452" s="197"/>
      <c r="M452" s="198"/>
      <c r="N452" s="199"/>
      <c r="O452" s="199"/>
      <c r="P452" s="200">
        <f>SUM(P453:P469)</f>
        <v>0</v>
      </c>
      <c r="Q452" s="199"/>
      <c r="R452" s="200">
        <f>SUM(R453:R469)</f>
        <v>0.038669999999999996</v>
      </c>
      <c r="S452" s="199"/>
      <c r="T452" s="201">
        <f>SUM(T453:T469)</f>
        <v>0.22164999999999999</v>
      </c>
      <c r="AR452" s="202" t="s">
        <v>83</v>
      </c>
      <c r="AT452" s="203" t="s">
        <v>72</v>
      </c>
      <c r="AU452" s="203" t="s">
        <v>81</v>
      </c>
      <c r="AY452" s="202" t="s">
        <v>124</v>
      </c>
      <c r="BK452" s="204">
        <f>SUM(BK453:BK469)</f>
        <v>0</v>
      </c>
    </row>
    <row r="453" spans="2:65" s="1" customFormat="1" ht="16.5" customHeight="1">
      <c r="B453" s="38"/>
      <c r="C453" s="207" t="s">
        <v>510</v>
      </c>
      <c r="D453" s="207" t="s">
        <v>127</v>
      </c>
      <c r="E453" s="208" t="s">
        <v>511</v>
      </c>
      <c r="F453" s="209" t="s">
        <v>512</v>
      </c>
      <c r="G453" s="210" t="s">
        <v>254</v>
      </c>
      <c r="H453" s="211">
        <v>13</v>
      </c>
      <c r="I453" s="212"/>
      <c r="J453" s="213">
        <f>ROUND(I453*H453,2)</f>
        <v>0</v>
      </c>
      <c r="K453" s="209" t="s">
        <v>131</v>
      </c>
      <c r="L453" s="43"/>
      <c r="M453" s="214" t="s">
        <v>19</v>
      </c>
      <c r="N453" s="215" t="s">
        <v>44</v>
      </c>
      <c r="O453" s="83"/>
      <c r="P453" s="216">
        <f>O453*H453</f>
        <v>0</v>
      </c>
      <c r="Q453" s="216">
        <v>0</v>
      </c>
      <c r="R453" s="216">
        <f>Q453*H453</f>
        <v>0</v>
      </c>
      <c r="S453" s="216">
        <v>0.01705</v>
      </c>
      <c r="T453" s="217">
        <f>S453*H453</f>
        <v>0.22164999999999999</v>
      </c>
      <c r="AR453" s="218" t="s">
        <v>210</v>
      </c>
      <c r="AT453" s="218" t="s">
        <v>127</v>
      </c>
      <c r="AU453" s="218" t="s">
        <v>83</v>
      </c>
      <c r="AY453" s="17" t="s">
        <v>124</v>
      </c>
      <c r="BE453" s="219">
        <f>IF(N453="základní",J453,0)</f>
        <v>0</v>
      </c>
      <c r="BF453" s="219">
        <f>IF(N453="snížená",J453,0)</f>
        <v>0</v>
      </c>
      <c r="BG453" s="219">
        <f>IF(N453="zákl. přenesená",J453,0)</f>
        <v>0</v>
      </c>
      <c r="BH453" s="219">
        <f>IF(N453="sníž. přenesená",J453,0)</f>
        <v>0</v>
      </c>
      <c r="BI453" s="219">
        <f>IF(N453="nulová",J453,0)</f>
        <v>0</v>
      </c>
      <c r="BJ453" s="17" t="s">
        <v>81</v>
      </c>
      <c r="BK453" s="219">
        <f>ROUND(I453*H453,2)</f>
        <v>0</v>
      </c>
      <c r="BL453" s="17" t="s">
        <v>210</v>
      </c>
      <c r="BM453" s="218" t="s">
        <v>513</v>
      </c>
    </row>
    <row r="454" spans="2:51" s="12" customFormat="1" ht="12">
      <c r="B454" s="220"/>
      <c r="C454" s="221"/>
      <c r="D454" s="222" t="s">
        <v>134</v>
      </c>
      <c r="E454" s="223" t="s">
        <v>19</v>
      </c>
      <c r="F454" s="224" t="s">
        <v>514</v>
      </c>
      <c r="G454" s="221"/>
      <c r="H454" s="223" t="s">
        <v>19</v>
      </c>
      <c r="I454" s="225"/>
      <c r="J454" s="221"/>
      <c r="K454" s="221"/>
      <c r="L454" s="226"/>
      <c r="M454" s="227"/>
      <c r="N454" s="228"/>
      <c r="O454" s="228"/>
      <c r="P454" s="228"/>
      <c r="Q454" s="228"/>
      <c r="R454" s="228"/>
      <c r="S454" s="228"/>
      <c r="T454" s="229"/>
      <c r="AT454" s="230" t="s">
        <v>134</v>
      </c>
      <c r="AU454" s="230" t="s">
        <v>83</v>
      </c>
      <c r="AV454" s="12" t="s">
        <v>81</v>
      </c>
      <c r="AW454" s="12" t="s">
        <v>35</v>
      </c>
      <c r="AX454" s="12" t="s">
        <v>73</v>
      </c>
      <c r="AY454" s="230" t="s">
        <v>124</v>
      </c>
    </row>
    <row r="455" spans="2:51" s="13" customFormat="1" ht="12">
      <c r="B455" s="231"/>
      <c r="C455" s="232"/>
      <c r="D455" s="222" t="s">
        <v>134</v>
      </c>
      <c r="E455" s="233" t="s">
        <v>19</v>
      </c>
      <c r="F455" s="234" t="s">
        <v>218</v>
      </c>
      <c r="G455" s="232"/>
      <c r="H455" s="235">
        <v>13</v>
      </c>
      <c r="I455" s="236"/>
      <c r="J455" s="232"/>
      <c r="K455" s="232"/>
      <c r="L455" s="237"/>
      <c r="M455" s="238"/>
      <c r="N455" s="239"/>
      <c r="O455" s="239"/>
      <c r="P455" s="239"/>
      <c r="Q455" s="239"/>
      <c r="R455" s="239"/>
      <c r="S455" s="239"/>
      <c r="T455" s="240"/>
      <c r="AT455" s="241" t="s">
        <v>134</v>
      </c>
      <c r="AU455" s="241" t="s">
        <v>83</v>
      </c>
      <c r="AV455" s="13" t="s">
        <v>83</v>
      </c>
      <c r="AW455" s="13" t="s">
        <v>35</v>
      </c>
      <c r="AX455" s="13" t="s">
        <v>81</v>
      </c>
      <c r="AY455" s="241" t="s">
        <v>124</v>
      </c>
    </row>
    <row r="456" spans="2:65" s="1" customFormat="1" ht="16.5" customHeight="1">
      <c r="B456" s="38"/>
      <c r="C456" s="207" t="s">
        <v>515</v>
      </c>
      <c r="D456" s="207" t="s">
        <v>127</v>
      </c>
      <c r="E456" s="208" t="s">
        <v>516</v>
      </c>
      <c r="F456" s="209" t="s">
        <v>517</v>
      </c>
      <c r="G456" s="210" t="s">
        <v>254</v>
      </c>
      <c r="H456" s="211">
        <v>12</v>
      </c>
      <c r="I456" s="212"/>
      <c r="J456" s="213">
        <f>ROUND(I456*H456,2)</f>
        <v>0</v>
      </c>
      <c r="K456" s="209" t="s">
        <v>131</v>
      </c>
      <c r="L456" s="43"/>
      <c r="M456" s="214" t="s">
        <v>19</v>
      </c>
      <c r="N456" s="215" t="s">
        <v>44</v>
      </c>
      <c r="O456" s="83"/>
      <c r="P456" s="216">
        <f>O456*H456</f>
        <v>0</v>
      </c>
      <c r="Q456" s="216">
        <v>0.00212</v>
      </c>
      <c r="R456" s="216">
        <f>Q456*H456</f>
        <v>0.025439999999999997</v>
      </c>
      <c r="S456" s="216">
        <v>0</v>
      </c>
      <c r="T456" s="217">
        <f>S456*H456</f>
        <v>0</v>
      </c>
      <c r="AR456" s="218" t="s">
        <v>210</v>
      </c>
      <c r="AT456" s="218" t="s">
        <v>127</v>
      </c>
      <c r="AU456" s="218" t="s">
        <v>83</v>
      </c>
      <c r="AY456" s="17" t="s">
        <v>124</v>
      </c>
      <c r="BE456" s="219">
        <f>IF(N456="základní",J456,0)</f>
        <v>0</v>
      </c>
      <c r="BF456" s="219">
        <f>IF(N456="snížená",J456,0)</f>
        <v>0</v>
      </c>
      <c r="BG456" s="219">
        <f>IF(N456="zákl. přenesená",J456,0)</f>
        <v>0</v>
      </c>
      <c r="BH456" s="219">
        <f>IF(N456="sníž. přenesená",J456,0)</f>
        <v>0</v>
      </c>
      <c r="BI456" s="219">
        <f>IF(N456="nulová",J456,0)</f>
        <v>0</v>
      </c>
      <c r="BJ456" s="17" t="s">
        <v>81</v>
      </c>
      <c r="BK456" s="219">
        <f>ROUND(I456*H456,2)</f>
        <v>0</v>
      </c>
      <c r="BL456" s="17" t="s">
        <v>210</v>
      </c>
      <c r="BM456" s="218" t="s">
        <v>518</v>
      </c>
    </row>
    <row r="457" spans="2:51" s="12" customFormat="1" ht="12">
      <c r="B457" s="220"/>
      <c r="C457" s="221"/>
      <c r="D457" s="222" t="s">
        <v>134</v>
      </c>
      <c r="E457" s="223" t="s">
        <v>19</v>
      </c>
      <c r="F457" s="224" t="s">
        <v>519</v>
      </c>
      <c r="G457" s="221"/>
      <c r="H457" s="223" t="s">
        <v>19</v>
      </c>
      <c r="I457" s="225"/>
      <c r="J457" s="221"/>
      <c r="K457" s="221"/>
      <c r="L457" s="226"/>
      <c r="M457" s="227"/>
      <c r="N457" s="228"/>
      <c r="O457" s="228"/>
      <c r="P457" s="228"/>
      <c r="Q457" s="228"/>
      <c r="R457" s="228"/>
      <c r="S457" s="228"/>
      <c r="T457" s="229"/>
      <c r="AT457" s="230" t="s">
        <v>134</v>
      </c>
      <c r="AU457" s="230" t="s">
        <v>83</v>
      </c>
      <c r="AV457" s="12" t="s">
        <v>81</v>
      </c>
      <c r="AW457" s="12" t="s">
        <v>35</v>
      </c>
      <c r="AX457" s="12" t="s">
        <v>73</v>
      </c>
      <c r="AY457" s="230" t="s">
        <v>124</v>
      </c>
    </row>
    <row r="458" spans="2:51" s="13" customFormat="1" ht="12">
      <c r="B458" s="231"/>
      <c r="C458" s="232"/>
      <c r="D458" s="222" t="s">
        <v>134</v>
      </c>
      <c r="E458" s="233" t="s">
        <v>19</v>
      </c>
      <c r="F458" s="234" t="s">
        <v>213</v>
      </c>
      <c r="G458" s="232"/>
      <c r="H458" s="235">
        <v>12</v>
      </c>
      <c r="I458" s="236"/>
      <c r="J458" s="232"/>
      <c r="K458" s="232"/>
      <c r="L458" s="237"/>
      <c r="M458" s="238"/>
      <c r="N458" s="239"/>
      <c r="O458" s="239"/>
      <c r="P458" s="239"/>
      <c r="Q458" s="239"/>
      <c r="R458" s="239"/>
      <c r="S458" s="239"/>
      <c r="T458" s="240"/>
      <c r="AT458" s="241" t="s">
        <v>134</v>
      </c>
      <c r="AU458" s="241" t="s">
        <v>83</v>
      </c>
      <c r="AV458" s="13" t="s">
        <v>83</v>
      </c>
      <c r="AW458" s="13" t="s">
        <v>35</v>
      </c>
      <c r="AX458" s="13" t="s">
        <v>81</v>
      </c>
      <c r="AY458" s="241" t="s">
        <v>124</v>
      </c>
    </row>
    <row r="459" spans="2:65" s="1" customFormat="1" ht="16.5" customHeight="1">
      <c r="B459" s="38"/>
      <c r="C459" s="207" t="s">
        <v>520</v>
      </c>
      <c r="D459" s="207" t="s">
        <v>127</v>
      </c>
      <c r="E459" s="208" t="s">
        <v>521</v>
      </c>
      <c r="F459" s="209" t="s">
        <v>522</v>
      </c>
      <c r="G459" s="210" t="s">
        <v>254</v>
      </c>
      <c r="H459" s="211">
        <v>6</v>
      </c>
      <c r="I459" s="212"/>
      <c r="J459" s="213">
        <f>ROUND(I459*H459,2)</f>
        <v>0</v>
      </c>
      <c r="K459" s="209" t="s">
        <v>131</v>
      </c>
      <c r="L459" s="43"/>
      <c r="M459" s="214" t="s">
        <v>19</v>
      </c>
      <c r="N459" s="215" t="s">
        <v>44</v>
      </c>
      <c r="O459" s="83"/>
      <c r="P459" s="216">
        <f>O459*H459</f>
        <v>0</v>
      </c>
      <c r="Q459" s="216">
        <v>0.00167</v>
      </c>
      <c r="R459" s="216">
        <f>Q459*H459</f>
        <v>0.010020000000000001</v>
      </c>
      <c r="S459" s="216">
        <v>0</v>
      </c>
      <c r="T459" s="217">
        <f>S459*H459</f>
        <v>0</v>
      </c>
      <c r="AR459" s="218" t="s">
        <v>210</v>
      </c>
      <c r="AT459" s="218" t="s">
        <v>127</v>
      </c>
      <c r="AU459" s="218" t="s">
        <v>83</v>
      </c>
      <c r="AY459" s="17" t="s">
        <v>124</v>
      </c>
      <c r="BE459" s="219">
        <f>IF(N459="základní",J459,0)</f>
        <v>0</v>
      </c>
      <c r="BF459" s="219">
        <f>IF(N459="snížená",J459,0)</f>
        <v>0</v>
      </c>
      <c r="BG459" s="219">
        <f>IF(N459="zákl. přenesená",J459,0)</f>
        <v>0</v>
      </c>
      <c r="BH459" s="219">
        <f>IF(N459="sníž. přenesená",J459,0)</f>
        <v>0</v>
      </c>
      <c r="BI459" s="219">
        <f>IF(N459="nulová",J459,0)</f>
        <v>0</v>
      </c>
      <c r="BJ459" s="17" t="s">
        <v>81</v>
      </c>
      <c r="BK459" s="219">
        <f>ROUND(I459*H459,2)</f>
        <v>0</v>
      </c>
      <c r="BL459" s="17" t="s">
        <v>210</v>
      </c>
      <c r="BM459" s="218" t="s">
        <v>523</v>
      </c>
    </row>
    <row r="460" spans="2:51" s="12" customFormat="1" ht="12">
      <c r="B460" s="220"/>
      <c r="C460" s="221"/>
      <c r="D460" s="222" t="s">
        <v>134</v>
      </c>
      <c r="E460" s="223" t="s">
        <v>19</v>
      </c>
      <c r="F460" s="224" t="s">
        <v>524</v>
      </c>
      <c r="G460" s="221"/>
      <c r="H460" s="223" t="s">
        <v>19</v>
      </c>
      <c r="I460" s="225"/>
      <c r="J460" s="221"/>
      <c r="K460" s="221"/>
      <c r="L460" s="226"/>
      <c r="M460" s="227"/>
      <c r="N460" s="228"/>
      <c r="O460" s="228"/>
      <c r="P460" s="228"/>
      <c r="Q460" s="228"/>
      <c r="R460" s="228"/>
      <c r="S460" s="228"/>
      <c r="T460" s="229"/>
      <c r="AT460" s="230" t="s">
        <v>134</v>
      </c>
      <c r="AU460" s="230" t="s">
        <v>83</v>
      </c>
      <c r="AV460" s="12" t="s">
        <v>81</v>
      </c>
      <c r="AW460" s="12" t="s">
        <v>35</v>
      </c>
      <c r="AX460" s="12" t="s">
        <v>73</v>
      </c>
      <c r="AY460" s="230" t="s">
        <v>124</v>
      </c>
    </row>
    <row r="461" spans="2:51" s="13" customFormat="1" ht="12">
      <c r="B461" s="231"/>
      <c r="C461" s="232"/>
      <c r="D461" s="222" t="s">
        <v>134</v>
      </c>
      <c r="E461" s="233" t="s">
        <v>19</v>
      </c>
      <c r="F461" s="234" t="s">
        <v>156</v>
      </c>
      <c r="G461" s="232"/>
      <c r="H461" s="235">
        <v>5</v>
      </c>
      <c r="I461" s="236"/>
      <c r="J461" s="232"/>
      <c r="K461" s="232"/>
      <c r="L461" s="237"/>
      <c r="M461" s="238"/>
      <c r="N461" s="239"/>
      <c r="O461" s="239"/>
      <c r="P461" s="239"/>
      <c r="Q461" s="239"/>
      <c r="R461" s="239"/>
      <c r="S461" s="239"/>
      <c r="T461" s="240"/>
      <c r="AT461" s="241" t="s">
        <v>134</v>
      </c>
      <c r="AU461" s="241" t="s">
        <v>83</v>
      </c>
      <c r="AV461" s="13" t="s">
        <v>83</v>
      </c>
      <c r="AW461" s="13" t="s">
        <v>35</v>
      </c>
      <c r="AX461" s="13" t="s">
        <v>73</v>
      </c>
      <c r="AY461" s="241" t="s">
        <v>124</v>
      </c>
    </row>
    <row r="462" spans="2:51" s="12" customFormat="1" ht="12">
      <c r="B462" s="220"/>
      <c r="C462" s="221"/>
      <c r="D462" s="222" t="s">
        <v>134</v>
      </c>
      <c r="E462" s="223" t="s">
        <v>19</v>
      </c>
      <c r="F462" s="224" t="s">
        <v>525</v>
      </c>
      <c r="G462" s="221"/>
      <c r="H462" s="223" t="s">
        <v>19</v>
      </c>
      <c r="I462" s="225"/>
      <c r="J462" s="221"/>
      <c r="K462" s="221"/>
      <c r="L462" s="226"/>
      <c r="M462" s="227"/>
      <c r="N462" s="228"/>
      <c r="O462" s="228"/>
      <c r="P462" s="228"/>
      <c r="Q462" s="228"/>
      <c r="R462" s="228"/>
      <c r="S462" s="228"/>
      <c r="T462" s="229"/>
      <c r="AT462" s="230" t="s">
        <v>134</v>
      </c>
      <c r="AU462" s="230" t="s">
        <v>83</v>
      </c>
      <c r="AV462" s="12" t="s">
        <v>81</v>
      </c>
      <c r="AW462" s="12" t="s">
        <v>35</v>
      </c>
      <c r="AX462" s="12" t="s">
        <v>73</v>
      </c>
      <c r="AY462" s="230" t="s">
        <v>124</v>
      </c>
    </row>
    <row r="463" spans="2:51" s="13" customFormat="1" ht="12">
      <c r="B463" s="231"/>
      <c r="C463" s="232"/>
      <c r="D463" s="222" t="s">
        <v>134</v>
      </c>
      <c r="E463" s="233" t="s">
        <v>19</v>
      </c>
      <c r="F463" s="234" t="s">
        <v>81</v>
      </c>
      <c r="G463" s="232"/>
      <c r="H463" s="235">
        <v>1</v>
      </c>
      <c r="I463" s="236"/>
      <c r="J463" s="232"/>
      <c r="K463" s="232"/>
      <c r="L463" s="237"/>
      <c r="M463" s="238"/>
      <c r="N463" s="239"/>
      <c r="O463" s="239"/>
      <c r="P463" s="239"/>
      <c r="Q463" s="239"/>
      <c r="R463" s="239"/>
      <c r="S463" s="239"/>
      <c r="T463" s="240"/>
      <c r="AT463" s="241" t="s">
        <v>134</v>
      </c>
      <c r="AU463" s="241" t="s">
        <v>83</v>
      </c>
      <c r="AV463" s="13" t="s">
        <v>83</v>
      </c>
      <c r="AW463" s="13" t="s">
        <v>35</v>
      </c>
      <c r="AX463" s="13" t="s">
        <v>73</v>
      </c>
      <c r="AY463" s="241" t="s">
        <v>124</v>
      </c>
    </row>
    <row r="464" spans="2:51" s="14" customFormat="1" ht="12">
      <c r="B464" s="242"/>
      <c r="C464" s="243"/>
      <c r="D464" s="222" t="s">
        <v>134</v>
      </c>
      <c r="E464" s="244" t="s">
        <v>19</v>
      </c>
      <c r="F464" s="245" t="s">
        <v>175</v>
      </c>
      <c r="G464" s="243"/>
      <c r="H464" s="246">
        <v>6</v>
      </c>
      <c r="I464" s="247"/>
      <c r="J464" s="243"/>
      <c r="K464" s="243"/>
      <c r="L464" s="248"/>
      <c r="M464" s="249"/>
      <c r="N464" s="250"/>
      <c r="O464" s="250"/>
      <c r="P464" s="250"/>
      <c r="Q464" s="250"/>
      <c r="R464" s="250"/>
      <c r="S464" s="250"/>
      <c r="T464" s="251"/>
      <c r="AT464" s="252" t="s">
        <v>134</v>
      </c>
      <c r="AU464" s="252" t="s">
        <v>83</v>
      </c>
      <c r="AV464" s="14" t="s">
        <v>132</v>
      </c>
      <c r="AW464" s="14" t="s">
        <v>35</v>
      </c>
      <c r="AX464" s="14" t="s">
        <v>81</v>
      </c>
      <c r="AY464" s="252" t="s">
        <v>124</v>
      </c>
    </row>
    <row r="465" spans="2:65" s="1" customFormat="1" ht="16.5" customHeight="1">
      <c r="B465" s="38"/>
      <c r="C465" s="255" t="s">
        <v>526</v>
      </c>
      <c r="D465" s="255" t="s">
        <v>245</v>
      </c>
      <c r="E465" s="256" t="s">
        <v>527</v>
      </c>
      <c r="F465" s="257" t="s">
        <v>528</v>
      </c>
      <c r="G465" s="258" t="s">
        <v>529</v>
      </c>
      <c r="H465" s="259">
        <v>3</v>
      </c>
      <c r="I465" s="260"/>
      <c r="J465" s="261">
        <f>ROUND(I465*H465,2)</f>
        <v>0</v>
      </c>
      <c r="K465" s="257" t="s">
        <v>131</v>
      </c>
      <c r="L465" s="262"/>
      <c r="M465" s="263" t="s">
        <v>19</v>
      </c>
      <c r="N465" s="264" t="s">
        <v>44</v>
      </c>
      <c r="O465" s="83"/>
      <c r="P465" s="216">
        <f>O465*H465</f>
        <v>0</v>
      </c>
      <c r="Q465" s="216">
        <v>0.00107</v>
      </c>
      <c r="R465" s="216">
        <f>Q465*H465</f>
        <v>0.00321</v>
      </c>
      <c r="S465" s="216">
        <v>0</v>
      </c>
      <c r="T465" s="217">
        <f>S465*H465</f>
        <v>0</v>
      </c>
      <c r="AR465" s="218" t="s">
        <v>248</v>
      </c>
      <c r="AT465" s="218" t="s">
        <v>245</v>
      </c>
      <c r="AU465" s="218" t="s">
        <v>83</v>
      </c>
      <c r="AY465" s="17" t="s">
        <v>124</v>
      </c>
      <c r="BE465" s="219">
        <f>IF(N465="základní",J465,0)</f>
        <v>0</v>
      </c>
      <c r="BF465" s="219">
        <f>IF(N465="snížená",J465,0)</f>
        <v>0</v>
      </c>
      <c r="BG465" s="219">
        <f>IF(N465="zákl. přenesená",J465,0)</f>
        <v>0</v>
      </c>
      <c r="BH465" s="219">
        <f>IF(N465="sníž. přenesená",J465,0)</f>
        <v>0</v>
      </c>
      <c r="BI465" s="219">
        <f>IF(N465="nulová",J465,0)</f>
        <v>0</v>
      </c>
      <c r="BJ465" s="17" t="s">
        <v>81</v>
      </c>
      <c r="BK465" s="219">
        <f>ROUND(I465*H465,2)</f>
        <v>0</v>
      </c>
      <c r="BL465" s="17" t="s">
        <v>210</v>
      </c>
      <c r="BM465" s="218" t="s">
        <v>530</v>
      </c>
    </row>
    <row r="466" spans="2:51" s="12" customFormat="1" ht="12">
      <c r="B466" s="220"/>
      <c r="C466" s="221"/>
      <c r="D466" s="222" t="s">
        <v>134</v>
      </c>
      <c r="E466" s="223" t="s">
        <v>19</v>
      </c>
      <c r="F466" s="224" t="s">
        <v>531</v>
      </c>
      <c r="G466" s="221"/>
      <c r="H466" s="223" t="s">
        <v>19</v>
      </c>
      <c r="I466" s="225"/>
      <c r="J466" s="221"/>
      <c r="K466" s="221"/>
      <c r="L466" s="226"/>
      <c r="M466" s="227"/>
      <c r="N466" s="228"/>
      <c r="O466" s="228"/>
      <c r="P466" s="228"/>
      <c r="Q466" s="228"/>
      <c r="R466" s="228"/>
      <c r="S466" s="228"/>
      <c r="T466" s="229"/>
      <c r="AT466" s="230" t="s">
        <v>134</v>
      </c>
      <c r="AU466" s="230" t="s">
        <v>83</v>
      </c>
      <c r="AV466" s="12" t="s">
        <v>81</v>
      </c>
      <c r="AW466" s="12" t="s">
        <v>35</v>
      </c>
      <c r="AX466" s="12" t="s">
        <v>73</v>
      </c>
      <c r="AY466" s="230" t="s">
        <v>124</v>
      </c>
    </row>
    <row r="467" spans="2:51" s="13" customFormat="1" ht="12">
      <c r="B467" s="231"/>
      <c r="C467" s="232"/>
      <c r="D467" s="222" t="s">
        <v>134</v>
      </c>
      <c r="E467" s="233" t="s">
        <v>19</v>
      </c>
      <c r="F467" s="234" t="s">
        <v>125</v>
      </c>
      <c r="G467" s="232"/>
      <c r="H467" s="235">
        <v>3</v>
      </c>
      <c r="I467" s="236"/>
      <c r="J467" s="232"/>
      <c r="K467" s="232"/>
      <c r="L467" s="237"/>
      <c r="M467" s="238"/>
      <c r="N467" s="239"/>
      <c r="O467" s="239"/>
      <c r="P467" s="239"/>
      <c r="Q467" s="239"/>
      <c r="R467" s="239"/>
      <c r="S467" s="239"/>
      <c r="T467" s="240"/>
      <c r="AT467" s="241" t="s">
        <v>134</v>
      </c>
      <c r="AU467" s="241" t="s">
        <v>83</v>
      </c>
      <c r="AV467" s="13" t="s">
        <v>83</v>
      </c>
      <c r="AW467" s="13" t="s">
        <v>35</v>
      </c>
      <c r="AX467" s="13" t="s">
        <v>81</v>
      </c>
      <c r="AY467" s="241" t="s">
        <v>124</v>
      </c>
    </row>
    <row r="468" spans="2:65" s="1" customFormat="1" ht="24" customHeight="1">
      <c r="B468" s="38"/>
      <c r="C468" s="207" t="s">
        <v>532</v>
      </c>
      <c r="D468" s="207" t="s">
        <v>127</v>
      </c>
      <c r="E468" s="208" t="s">
        <v>533</v>
      </c>
      <c r="F468" s="209" t="s">
        <v>534</v>
      </c>
      <c r="G468" s="210" t="s">
        <v>396</v>
      </c>
      <c r="H468" s="265"/>
      <c r="I468" s="212"/>
      <c r="J468" s="213">
        <f>ROUND(I468*H468,2)</f>
        <v>0</v>
      </c>
      <c r="K468" s="209" t="s">
        <v>131</v>
      </c>
      <c r="L468" s="43"/>
      <c r="M468" s="214" t="s">
        <v>19</v>
      </c>
      <c r="N468" s="215" t="s">
        <v>44</v>
      </c>
      <c r="O468" s="83"/>
      <c r="P468" s="216">
        <f>O468*H468</f>
        <v>0</v>
      </c>
      <c r="Q468" s="216">
        <v>0</v>
      </c>
      <c r="R468" s="216">
        <f>Q468*H468</f>
        <v>0</v>
      </c>
      <c r="S468" s="216">
        <v>0</v>
      </c>
      <c r="T468" s="217">
        <f>S468*H468</f>
        <v>0</v>
      </c>
      <c r="AR468" s="218" t="s">
        <v>210</v>
      </c>
      <c r="AT468" s="218" t="s">
        <v>127</v>
      </c>
      <c r="AU468" s="218" t="s">
        <v>83</v>
      </c>
      <c r="AY468" s="17" t="s">
        <v>124</v>
      </c>
      <c r="BE468" s="219">
        <f>IF(N468="základní",J468,0)</f>
        <v>0</v>
      </c>
      <c r="BF468" s="219">
        <f>IF(N468="snížená",J468,0)</f>
        <v>0</v>
      </c>
      <c r="BG468" s="219">
        <f>IF(N468="zákl. přenesená",J468,0)</f>
        <v>0</v>
      </c>
      <c r="BH468" s="219">
        <f>IF(N468="sníž. přenesená",J468,0)</f>
        <v>0</v>
      </c>
      <c r="BI468" s="219">
        <f>IF(N468="nulová",J468,0)</f>
        <v>0</v>
      </c>
      <c r="BJ468" s="17" t="s">
        <v>81</v>
      </c>
      <c r="BK468" s="219">
        <f>ROUND(I468*H468,2)</f>
        <v>0</v>
      </c>
      <c r="BL468" s="17" t="s">
        <v>210</v>
      </c>
      <c r="BM468" s="218" t="s">
        <v>535</v>
      </c>
    </row>
    <row r="469" spans="2:65" s="1" customFormat="1" ht="24" customHeight="1">
      <c r="B469" s="38"/>
      <c r="C469" s="207" t="s">
        <v>536</v>
      </c>
      <c r="D469" s="207" t="s">
        <v>127</v>
      </c>
      <c r="E469" s="208" t="s">
        <v>537</v>
      </c>
      <c r="F469" s="209" t="s">
        <v>538</v>
      </c>
      <c r="G469" s="210" t="s">
        <v>396</v>
      </c>
      <c r="H469" s="265"/>
      <c r="I469" s="212"/>
      <c r="J469" s="213">
        <f>ROUND(I469*H469,2)</f>
        <v>0</v>
      </c>
      <c r="K469" s="209" t="s">
        <v>131</v>
      </c>
      <c r="L469" s="43"/>
      <c r="M469" s="214" t="s">
        <v>19</v>
      </c>
      <c r="N469" s="215" t="s">
        <v>44</v>
      </c>
      <c r="O469" s="83"/>
      <c r="P469" s="216">
        <f>O469*H469</f>
        <v>0</v>
      </c>
      <c r="Q469" s="216">
        <v>0</v>
      </c>
      <c r="R469" s="216">
        <f>Q469*H469</f>
        <v>0</v>
      </c>
      <c r="S469" s="216">
        <v>0</v>
      </c>
      <c r="T469" s="217">
        <f>S469*H469</f>
        <v>0</v>
      </c>
      <c r="AR469" s="218" t="s">
        <v>210</v>
      </c>
      <c r="AT469" s="218" t="s">
        <v>127</v>
      </c>
      <c r="AU469" s="218" t="s">
        <v>83</v>
      </c>
      <c r="AY469" s="17" t="s">
        <v>124</v>
      </c>
      <c r="BE469" s="219">
        <f>IF(N469="základní",J469,0)</f>
        <v>0</v>
      </c>
      <c r="BF469" s="219">
        <f>IF(N469="snížená",J469,0)</f>
        <v>0</v>
      </c>
      <c r="BG469" s="219">
        <f>IF(N469="zákl. přenesená",J469,0)</f>
        <v>0</v>
      </c>
      <c r="BH469" s="219">
        <f>IF(N469="sníž. přenesená",J469,0)</f>
        <v>0</v>
      </c>
      <c r="BI469" s="219">
        <f>IF(N469="nulová",J469,0)</f>
        <v>0</v>
      </c>
      <c r="BJ469" s="17" t="s">
        <v>81</v>
      </c>
      <c r="BK469" s="219">
        <f>ROUND(I469*H469,2)</f>
        <v>0</v>
      </c>
      <c r="BL469" s="17" t="s">
        <v>210</v>
      </c>
      <c r="BM469" s="218" t="s">
        <v>539</v>
      </c>
    </row>
    <row r="470" spans="2:63" s="11" customFormat="1" ht="22.8" customHeight="1">
      <c r="B470" s="191"/>
      <c r="C470" s="192"/>
      <c r="D470" s="193" t="s">
        <v>72</v>
      </c>
      <c r="E470" s="205" t="s">
        <v>540</v>
      </c>
      <c r="F470" s="205" t="s">
        <v>541</v>
      </c>
      <c r="G470" s="192"/>
      <c r="H470" s="192"/>
      <c r="I470" s="195"/>
      <c r="J470" s="206">
        <f>BK470</f>
        <v>0</v>
      </c>
      <c r="K470" s="192"/>
      <c r="L470" s="197"/>
      <c r="M470" s="198"/>
      <c r="N470" s="199"/>
      <c r="O470" s="199"/>
      <c r="P470" s="200">
        <f>SUM(P471:P486)</f>
        <v>0</v>
      </c>
      <c r="Q470" s="199"/>
      <c r="R470" s="200">
        <f>SUM(R471:R486)</f>
        <v>0.12</v>
      </c>
      <c r="S470" s="199"/>
      <c r="T470" s="201">
        <f>SUM(T471:T486)</f>
        <v>0.272</v>
      </c>
      <c r="AR470" s="202" t="s">
        <v>83</v>
      </c>
      <c r="AT470" s="203" t="s">
        <v>72</v>
      </c>
      <c r="AU470" s="203" t="s">
        <v>81</v>
      </c>
      <c r="AY470" s="202" t="s">
        <v>124</v>
      </c>
      <c r="BK470" s="204">
        <f>SUM(BK471:BK486)</f>
        <v>0</v>
      </c>
    </row>
    <row r="471" spans="2:65" s="1" customFormat="1" ht="16.5" customHeight="1">
      <c r="B471" s="38"/>
      <c r="C471" s="207" t="s">
        <v>542</v>
      </c>
      <c r="D471" s="207" t="s">
        <v>127</v>
      </c>
      <c r="E471" s="208" t="s">
        <v>543</v>
      </c>
      <c r="F471" s="209" t="s">
        <v>544</v>
      </c>
      <c r="G471" s="210" t="s">
        <v>267</v>
      </c>
      <c r="H471" s="211">
        <v>400</v>
      </c>
      <c r="I471" s="212"/>
      <c r="J471" s="213">
        <f>ROUND(I471*H471,2)</f>
        <v>0</v>
      </c>
      <c r="K471" s="209" t="s">
        <v>131</v>
      </c>
      <c r="L471" s="43"/>
      <c r="M471" s="214" t="s">
        <v>19</v>
      </c>
      <c r="N471" s="215" t="s">
        <v>44</v>
      </c>
      <c r="O471" s="83"/>
      <c r="P471" s="216">
        <f>O471*H471</f>
        <v>0</v>
      </c>
      <c r="Q471" s="216">
        <v>0</v>
      </c>
      <c r="R471" s="216">
        <f>Q471*H471</f>
        <v>0</v>
      </c>
      <c r="S471" s="216">
        <v>0</v>
      </c>
      <c r="T471" s="217">
        <f>S471*H471</f>
        <v>0</v>
      </c>
      <c r="AR471" s="218" t="s">
        <v>210</v>
      </c>
      <c r="AT471" s="218" t="s">
        <v>127</v>
      </c>
      <c r="AU471" s="218" t="s">
        <v>83</v>
      </c>
      <c r="AY471" s="17" t="s">
        <v>124</v>
      </c>
      <c r="BE471" s="219">
        <f>IF(N471="základní",J471,0)</f>
        <v>0</v>
      </c>
      <c r="BF471" s="219">
        <f>IF(N471="snížená",J471,0)</f>
        <v>0</v>
      </c>
      <c r="BG471" s="219">
        <f>IF(N471="zákl. přenesená",J471,0)</f>
        <v>0</v>
      </c>
      <c r="BH471" s="219">
        <f>IF(N471="sníž. přenesená",J471,0)</f>
        <v>0</v>
      </c>
      <c r="BI471" s="219">
        <f>IF(N471="nulová",J471,0)</f>
        <v>0</v>
      </c>
      <c r="BJ471" s="17" t="s">
        <v>81</v>
      </c>
      <c r="BK471" s="219">
        <f>ROUND(I471*H471,2)</f>
        <v>0</v>
      </c>
      <c r="BL471" s="17" t="s">
        <v>210</v>
      </c>
      <c r="BM471" s="218" t="s">
        <v>545</v>
      </c>
    </row>
    <row r="472" spans="2:47" s="1" customFormat="1" ht="12">
      <c r="B472" s="38"/>
      <c r="C472" s="39"/>
      <c r="D472" s="222" t="s">
        <v>191</v>
      </c>
      <c r="E472" s="39"/>
      <c r="F472" s="253" t="s">
        <v>546</v>
      </c>
      <c r="G472" s="39"/>
      <c r="H472" s="39"/>
      <c r="I472" s="131"/>
      <c r="J472" s="39"/>
      <c r="K472" s="39"/>
      <c r="L472" s="43"/>
      <c r="M472" s="254"/>
      <c r="N472" s="83"/>
      <c r="O472" s="83"/>
      <c r="P472" s="83"/>
      <c r="Q472" s="83"/>
      <c r="R472" s="83"/>
      <c r="S472" s="83"/>
      <c r="T472" s="84"/>
      <c r="AT472" s="17" t="s">
        <v>191</v>
      </c>
      <c r="AU472" s="17" t="s">
        <v>83</v>
      </c>
    </row>
    <row r="473" spans="2:51" s="12" customFormat="1" ht="12">
      <c r="B473" s="220"/>
      <c r="C473" s="221"/>
      <c r="D473" s="222" t="s">
        <v>134</v>
      </c>
      <c r="E473" s="223" t="s">
        <v>19</v>
      </c>
      <c r="F473" s="224" t="s">
        <v>547</v>
      </c>
      <c r="G473" s="221"/>
      <c r="H473" s="223" t="s">
        <v>19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9"/>
      <c r="AT473" s="230" t="s">
        <v>134</v>
      </c>
      <c r="AU473" s="230" t="s">
        <v>83</v>
      </c>
      <c r="AV473" s="12" t="s">
        <v>81</v>
      </c>
      <c r="AW473" s="12" t="s">
        <v>35</v>
      </c>
      <c r="AX473" s="12" t="s">
        <v>73</v>
      </c>
      <c r="AY473" s="230" t="s">
        <v>124</v>
      </c>
    </row>
    <row r="474" spans="2:51" s="13" customFormat="1" ht="12">
      <c r="B474" s="231"/>
      <c r="C474" s="232"/>
      <c r="D474" s="222" t="s">
        <v>134</v>
      </c>
      <c r="E474" s="233" t="s">
        <v>19</v>
      </c>
      <c r="F474" s="234" t="s">
        <v>548</v>
      </c>
      <c r="G474" s="232"/>
      <c r="H474" s="235">
        <v>400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40"/>
      <c r="AT474" s="241" t="s">
        <v>134</v>
      </c>
      <c r="AU474" s="241" t="s">
        <v>83</v>
      </c>
      <c r="AV474" s="13" t="s">
        <v>83</v>
      </c>
      <c r="AW474" s="13" t="s">
        <v>35</v>
      </c>
      <c r="AX474" s="13" t="s">
        <v>81</v>
      </c>
      <c r="AY474" s="241" t="s">
        <v>124</v>
      </c>
    </row>
    <row r="475" spans="2:65" s="1" customFormat="1" ht="16.5" customHeight="1">
      <c r="B475" s="38"/>
      <c r="C475" s="255" t="s">
        <v>549</v>
      </c>
      <c r="D475" s="255" t="s">
        <v>245</v>
      </c>
      <c r="E475" s="256" t="s">
        <v>550</v>
      </c>
      <c r="F475" s="257" t="s">
        <v>551</v>
      </c>
      <c r="G475" s="258" t="s">
        <v>254</v>
      </c>
      <c r="H475" s="259">
        <v>400</v>
      </c>
      <c r="I475" s="260"/>
      <c r="J475" s="261">
        <f>ROUND(I475*H475,2)</f>
        <v>0</v>
      </c>
      <c r="K475" s="257" t="s">
        <v>131</v>
      </c>
      <c r="L475" s="262"/>
      <c r="M475" s="263" t="s">
        <v>19</v>
      </c>
      <c r="N475" s="264" t="s">
        <v>44</v>
      </c>
      <c r="O475" s="83"/>
      <c r="P475" s="216">
        <f>O475*H475</f>
        <v>0</v>
      </c>
      <c r="Q475" s="216">
        <v>0.0003</v>
      </c>
      <c r="R475" s="216">
        <f>Q475*H475</f>
        <v>0.12</v>
      </c>
      <c r="S475" s="216">
        <v>0</v>
      </c>
      <c r="T475" s="217">
        <f>S475*H475</f>
        <v>0</v>
      </c>
      <c r="AR475" s="218" t="s">
        <v>248</v>
      </c>
      <c r="AT475" s="218" t="s">
        <v>245</v>
      </c>
      <c r="AU475" s="218" t="s">
        <v>83</v>
      </c>
      <c r="AY475" s="17" t="s">
        <v>124</v>
      </c>
      <c r="BE475" s="219">
        <f>IF(N475="základní",J475,0)</f>
        <v>0</v>
      </c>
      <c r="BF475" s="219">
        <f>IF(N475="snížená",J475,0)</f>
        <v>0</v>
      </c>
      <c r="BG475" s="219">
        <f>IF(N475="zákl. přenesená",J475,0)</f>
        <v>0</v>
      </c>
      <c r="BH475" s="219">
        <f>IF(N475="sníž. přenesená",J475,0)</f>
        <v>0</v>
      </c>
      <c r="BI475" s="219">
        <f>IF(N475="nulová",J475,0)</f>
        <v>0</v>
      </c>
      <c r="BJ475" s="17" t="s">
        <v>81</v>
      </c>
      <c r="BK475" s="219">
        <f>ROUND(I475*H475,2)</f>
        <v>0</v>
      </c>
      <c r="BL475" s="17" t="s">
        <v>210</v>
      </c>
      <c r="BM475" s="218" t="s">
        <v>552</v>
      </c>
    </row>
    <row r="476" spans="2:65" s="1" customFormat="1" ht="24" customHeight="1">
      <c r="B476" s="38"/>
      <c r="C476" s="207" t="s">
        <v>553</v>
      </c>
      <c r="D476" s="207" t="s">
        <v>127</v>
      </c>
      <c r="E476" s="208" t="s">
        <v>554</v>
      </c>
      <c r="F476" s="209" t="s">
        <v>555</v>
      </c>
      <c r="G476" s="210" t="s">
        <v>267</v>
      </c>
      <c r="H476" s="211">
        <v>400</v>
      </c>
      <c r="I476" s="212"/>
      <c r="J476" s="213">
        <f>ROUND(I476*H476,2)</f>
        <v>0</v>
      </c>
      <c r="K476" s="209" t="s">
        <v>131</v>
      </c>
      <c r="L476" s="43"/>
      <c r="M476" s="214" t="s">
        <v>19</v>
      </c>
      <c r="N476" s="215" t="s">
        <v>44</v>
      </c>
      <c r="O476" s="83"/>
      <c r="P476" s="216">
        <f>O476*H476</f>
        <v>0</v>
      </c>
      <c r="Q476" s="216">
        <v>0</v>
      </c>
      <c r="R476" s="216">
        <f>Q476*H476</f>
        <v>0</v>
      </c>
      <c r="S476" s="216">
        <v>0.0004</v>
      </c>
      <c r="T476" s="217">
        <f>S476*H476</f>
        <v>0.16</v>
      </c>
      <c r="AR476" s="218" t="s">
        <v>210</v>
      </c>
      <c r="AT476" s="218" t="s">
        <v>127</v>
      </c>
      <c r="AU476" s="218" t="s">
        <v>83</v>
      </c>
      <c r="AY476" s="17" t="s">
        <v>124</v>
      </c>
      <c r="BE476" s="219">
        <f>IF(N476="základní",J476,0)</f>
        <v>0</v>
      </c>
      <c r="BF476" s="219">
        <f>IF(N476="snížená",J476,0)</f>
        <v>0</v>
      </c>
      <c r="BG476" s="219">
        <f>IF(N476="zákl. přenesená",J476,0)</f>
        <v>0</v>
      </c>
      <c r="BH476" s="219">
        <f>IF(N476="sníž. přenesená",J476,0)</f>
        <v>0</v>
      </c>
      <c r="BI476" s="219">
        <f>IF(N476="nulová",J476,0)</f>
        <v>0</v>
      </c>
      <c r="BJ476" s="17" t="s">
        <v>81</v>
      </c>
      <c r="BK476" s="219">
        <f>ROUND(I476*H476,2)</f>
        <v>0</v>
      </c>
      <c r="BL476" s="17" t="s">
        <v>210</v>
      </c>
      <c r="BM476" s="218" t="s">
        <v>556</v>
      </c>
    </row>
    <row r="477" spans="2:51" s="12" customFormat="1" ht="12">
      <c r="B477" s="220"/>
      <c r="C477" s="221"/>
      <c r="D477" s="222" t="s">
        <v>134</v>
      </c>
      <c r="E477" s="223" t="s">
        <v>19</v>
      </c>
      <c r="F477" s="224" t="s">
        <v>557</v>
      </c>
      <c r="G477" s="221"/>
      <c r="H477" s="223" t="s">
        <v>19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9"/>
      <c r="AT477" s="230" t="s">
        <v>134</v>
      </c>
      <c r="AU477" s="230" t="s">
        <v>83</v>
      </c>
      <c r="AV477" s="12" t="s">
        <v>81</v>
      </c>
      <c r="AW477" s="12" t="s">
        <v>35</v>
      </c>
      <c r="AX477" s="12" t="s">
        <v>73</v>
      </c>
      <c r="AY477" s="230" t="s">
        <v>124</v>
      </c>
    </row>
    <row r="478" spans="2:51" s="13" customFormat="1" ht="12">
      <c r="B478" s="231"/>
      <c r="C478" s="232"/>
      <c r="D478" s="222" t="s">
        <v>134</v>
      </c>
      <c r="E478" s="233" t="s">
        <v>19</v>
      </c>
      <c r="F478" s="234" t="s">
        <v>558</v>
      </c>
      <c r="G478" s="232"/>
      <c r="H478" s="235">
        <v>368.895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40"/>
      <c r="AT478" s="241" t="s">
        <v>134</v>
      </c>
      <c r="AU478" s="241" t="s">
        <v>83</v>
      </c>
      <c r="AV478" s="13" t="s">
        <v>83</v>
      </c>
      <c r="AW478" s="13" t="s">
        <v>35</v>
      </c>
      <c r="AX478" s="13" t="s">
        <v>73</v>
      </c>
      <c r="AY478" s="241" t="s">
        <v>124</v>
      </c>
    </row>
    <row r="479" spans="2:51" s="12" customFormat="1" ht="12">
      <c r="B479" s="220"/>
      <c r="C479" s="221"/>
      <c r="D479" s="222" t="s">
        <v>134</v>
      </c>
      <c r="E479" s="223" t="s">
        <v>19</v>
      </c>
      <c r="F479" s="224" t="s">
        <v>559</v>
      </c>
      <c r="G479" s="221"/>
      <c r="H479" s="223" t="s">
        <v>19</v>
      </c>
      <c r="I479" s="225"/>
      <c r="J479" s="221"/>
      <c r="K479" s="221"/>
      <c r="L479" s="226"/>
      <c r="M479" s="227"/>
      <c r="N479" s="228"/>
      <c r="O479" s="228"/>
      <c r="P479" s="228"/>
      <c r="Q479" s="228"/>
      <c r="R479" s="228"/>
      <c r="S479" s="228"/>
      <c r="T479" s="229"/>
      <c r="AT479" s="230" t="s">
        <v>134</v>
      </c>
      <c r="AU479" s="230" t="s">
        <v>83</v>
      </c>
      <c r="AV479" s="12" t="s">
        <v>81</v>
      </c>
      <c r="AW479" s="12" t="s">
        <v>35</v>
      </c>
      <c r="AX479" s="12" t="s">
        <v>73</v>
      </c>
      <c r="AY479" s="230" t="s">
        <v>124</v>
      </c>
    </row>
    <row r="480" spans="2:51" s="13" customFormat="1" ht="12">
      <c r="B480" s="231"/>
      <c r="C480" s="232"/>
      <c r="D480" s="222" t="s">
        <v>134</v>
      </c>
      <c r="E480" s="233" t="s">
        <v>19</v>
      </c>
      <c r="F480" s="234" t="s">
        <v>560</v>
      </c>
      <c r="G480" s="232"/>
      <c r="H480" s="235">
        <v>31.105</v>
      </c>
      <c r="I480" s="236"/>
      <c r="J480" s="232"/>
      <c r="K480" s="232"/>
      <c r="L480" s="237"/>
      <c r="M480" s="238"/>
      <c r="N480" s="239"/>
      <c r="O480" s="239"/>
      <c r="P480" s="239"/>
      <c r="Q480" s="239"/>
      <c r="R480" s="239"/>
      <c r="S480" s="239"/>
      <c r="T480" s="240"/>
      <c r="AT480" s="241" t="s">
        <v>134</v>
      </c>
      <c r="AU480" s="241" t="s">
        <v>83</v>
      </c>
      <c r="AV480" s="13" t="s">
        <v>83</v>
      </c>
      <c r="AW480" s="13" t="s">
        <v>35</v>
      </c>
      <c r="AX480" s="13" t="s">
        <v>73</v>
      </c>
      <c r="AY480" s="241" t="s">
        <v>124</v>
      </c>
    </row>
    <row r="481" spans="2:51" s="14" customFormat="1" ht="12">
      <c r="B481" s="242"/>
      <c r="C481" s="243"/>
      <c r="D481" s="222" t="s">
        <v>134</v>
      </c>
      <c r="E481" s="244" t="s">
        <v>19</v>
      </c>
      <c r="F481" s="245" t="s">
        <v>175</v>
      </c>
      <c r="G481" s="243"/>
      <c r="H481" s="246">
        <v>400</v>
      </c>
      <c r="I481" s="247"/>
      <c r="J481" s="243"/>
      <c r="K481" s="243"/>
      <c r="L481" s="248"/>
      <c r="M481" s="249"/>
      <c r="N481" s="250"/>
      <c r="O481" s="250"/>
      <c r="P481" s="250"/>
      <c r="Q481" s="250"/>
      <c r="R481" s="250"/>
      <c r="S481" s="250"/>
      <c r="T481" s="251"/>
      <c r="AT481" s="252" t="s">
        <v>134</v>
      </c>
      <c r="AU481" s="252" t="s">
        <v>83</v>
      </c>
      <c r="AV481" s="14" t="s">
        <v>132</v>
      </c>
      <c r="AW481" s="14" t="s">
        <v>35</v>
      </c>
      <c r="AX481" s="14" t="s">
        <v>81</v>
      </c>
      <c r="AY481" s="252" t="s">
        <v>124</v>
      </c>
    </row>
    <row r="482" spans="2:65" s="1" customFormat="1" ht="16.5" customHeight="1">
      <c r="B482" s="38"/>
      <c r="C482" s="207" t="s">
        <v>561</v>
      </c>
      <c r="D482" s="207" t="s">
        <v>127</v>
      </c>
      <c r="E482" s="208" t="s">
        <v>562</v>
      </c>
      <c r="F482" s="209" t="s">
        <v>563</v>
      </c>
      <c r="G482" s="210" t="s">
        <v>254</v>
      </c>
      <c r="H482" s="211">
        <v>400</v>
      </c>
      <c r="I482" s="212"/>
      <c r="J482" s="213">
        <f>ROUND(I482*H482,2)</f>
        <v>0</v>
      </c>
      <c r="K482" s="209" t="s">
        <v>131</v>
      </c>
      <c r="L482" s="43"/>
      <c r="M482" s="214" t="s">
        <v>19</v>
      </c>
      <c r="N482" s="215" t="s">
        <v>44</v>
      </c>
      <c r="O482" s="83"/>
      <c r="P482" s="216">
        <f>O482*H482</f>
        <v>0</v>
      </c>
      <c r="Q482" s="216">
        <v>0</v>
      </c>
      <c r="R482" s="216">
        <f>Q482*H482</f>
        <v>0</v>
      </c>
      <c r="S482" s="216">
        <v>0.00028</v>
      </c>
      <c r="T482" s="217">
        <f>S482*H482</f>
        <v>0.11199999999999999</v>
      </c>
      <c r="AR482" s="218" t="s">
        <v>210</v>
      </c>
      <c r="AT482" s="218" t="s">
        <v>127</v>
      </c>
      <c r="AU482" s="218" t="s">
        <v>83</v>
      </c>
      <c r="AY482" s="17" t="s">
        <v>124</v>
      </c>
      <c r="BE482" s="219">
        <f>IF(N482="základní",J482,0)</f>
        <v>0</v>
      </c>
      <c r="BF482" s="219">
        <f>IF(N482="snížená",J482,0)</f>
        <v>0</v>
      </c>
      <c r="BG482" s="219">
        <f>IF(N482="zákl. přenesená",J482,0)</f>
        <v>0</v>
      </c>
      <c r="BH482" s="219">
        <f>IF(N482="sníž. přenesená",J482,0)</f>
        <v>0</v>
      </c>
      <c r="BI482" s="219">
        <f>IF(N482="nulová",J482,0)</f>
        <v>0</v>
      </c>
      <c r="BJ482" s="17" t="s">
        <v>81</v>
      </c>
      <c r="BK482" s="219">
        <f>ROUND(I482*H482,2)</f>
        <v>0</v>
      </c>
      <c r="BL482" s="17" t="s">
        <v>210</v>
      </c>
      <c r="BM482" s="218" t="s">
        <v>564</v>
      </c>
    </row>
    <row r="483" spans="2:47" s="1" customFormat="1" ht="12">
      <c r="B483" s="38"/>
      <c r="C483" s="39"/>
      <c r="D483" s="222" t="s">
        <v>191</v>
      </c>
      <c r="E483" s="39"/>
      <c r="F483" s="253" t="s">
        <v>565</v>
      </c>
      <c r="G483" s="39"/>
      <c r="H483" s="39"/>
      <c r="I483" s="131"/>
      <c r="J483" s="39"/>
      <c r="K483" s="39"/>
      <c r="L483" s="43"/>
      <c r="M483" s="254"/>
      <c r="N483" s="83"/>
      <c r="O483" s="83"/>
      <c r="P483" s="83"/>
      <c r="Q483" s="83"/>
      <c r="R483" s="83"/>
      <c r="S483" s="83"/>
      <c r="T483" s="84"/>
      <c r="AT483" s="17" t="s">
        <v>191</v>
      </c>
      <c r="AU483" s="17" t="s">
        <v>83</v>
      </c>
    </row>
    <row r="484" spans="2:65" s="1" customFormat="1" ht="24" customHeight="1">
      <c r="B484" s="38"/>
      <c r="C484" s="207" t="s">
        <v>566</v>
      </c>
      <c r="D484" s="207" t="s">
        <v>127</v>
      </c>
      <c r="E484" s="208" t="s">
        <v>567</v>
      </c>
      <c r="F484" s="209" t="s">
        <v>568</v>
      </c>
      <c r="G484" s="210" t="s">
        <v>254</v>
      </c>
      <c r="H484" s="211">
        <v>1</v>
      </c>
      <c r="I484" s="212"/>
      <c r="J484" s="213">
        <f>ROUND(I484*H484,2)</f>
        <v>0</v>
      </c>
      <c r="K484" s="209" t="s">
        <v>131</v>
      </c>
      <c r="L484" s="43"/>
      <c r="M484" s="214" t="s">
        <v>19</v>
      </c>
      <c r="N484" s="215" t="s">
        <v>44</v>
      </c>
      <c r="O484" s="83"/>
      <c r="P484" s="216">
        <f>O484*H484</f>
        <v>0</v>
      </c>
      <c r="Q484" s="216">
        <v>0</v>
      </c>
      <c r="R484" s="216">
        <f>Q484*H484</f>
        <v>0</v>
      </c>
      <c r="S484" s="216">
        <v>0</v>
      </c>
      <c r="T484" s="217">
        <f>S484*H484</f>
        <v>0</v>
      </c>
      <c r="AR484" s="218" t="s">
        <v>210</v>
      </c>
      <c r="AT484" s="218" t="s">
        <v>127</v>
      </c>
      <c r="AU484" s="218" t="s">
        <v>83</v>
      </c>
      <c r="AY484" s="17" t="s">
        <v>124</v>
      </c>
      <c r="BE484" s="219">
        <f>IF(N484="základní",J484,0)</f>
        <v>0</v>
      </c>
      <c r="BF484" s="219">
        <f>IF(N484="snížená",J484,0)</f>
        <v>0</v>
      </c>
      <c r="BG484" s="219">
        <f>IF(N484="zákl. přenesená",J484,0)</f>
        <v>0</v>
      </c>
      <c r="BH484" s="219">
        <f>IF(N484="sníž. přenesená",J484,0)</f>
        <v>0</v>
      </c>
      <c r="BI484" s="219">
        <f>IF(N484="nulová",J484,0)</f>
        <v>0</v>
      </c>
      <c r="BJ484" s="17" t="s">
        <v>81</v>
      </c>
      <c r="BK484" s="219">
        <f>ROUND(I484*H484,2)</f>
        <v>0</v>
      </c>
      <c r="BL484" s="17" t="s">
        <v>210</v>
      </c>
      <c r="BM484" s="218" t="s">
        <v>569</v>
      </c>
    </row>
    <row r="485" spans="2:65" s="1" customFormat="1" ht="24" customHeight="1">
      <c r="B485" s="38"/>
      <c r="C485" s="207" t="s">
        <v>570</v>
      </c>
      <c r="D485" s="207" t="s">
        <v>127</v>
      </c>
      <c r="E485" s="208" t="s">
        <v>571</v>
      </c>
      <c r="F485" s="209" t="s">
        <v>572</v>
      </c>
      <c r="G485" s="210" t="s">
        <v>396</v>
      </c>
      <c r="H485" s="265"/>
      <c r="I485" s="212"/>
      <c r="J485" s="213">
        <f>ROUND(I485*H485,2)</f>
        <v>0</v>
      </c>
      <c r="K485" s="209" t="s">
        <v>131</v>
      </c>
      <c r="L485" s="43"/>
      <c r="M485" s="214" t="s">
        <v>19</v>
      </c>
      <c r="N485" s="215" t="s">
        <v>44</v>
      </c>
      <c r="O485" s="83"/>
      <c r="P485" s="216">
        <f>O485*H485</f>
        <v>0</v>
      </c>
      <c r="Q485" s="216">
        <v>0</v>
      </c>
      <c r="R485" s="216">
        <f>Q485*H485</f>
        <v>0</v>
      </c>
      <c r="S485" s="216">
        <v>0</v>
      </c>
      <c r="T485" s="217">
        <f>S485*H485</f>
        <v>0</v>
      </c>
      <c r="AR485" s="218" t="s">
        <v>210</v>
      </c>
      <c r="AT485" s="218" t="s">
        <v>127</v>
      </c>
      <c r="AU485" s="218" t="s">
        <v>83</v>
      </c>
      <c r="AY485" s="17" t="s">
        <v>124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7" t="s">
        <v>81</v>
      </c>
      <c r="BK485" s="219">
        <f>ROUND(I485*H485,2)</f>
        <v>0</v>
      </c>
      <c r="BL485" s="17" t="s">
        <v>210</v>
      </c>
      <c r="BM485" s="218" t="s">
        <v>573</v>
      </c>
    </row>
    <row r="486" spans="2:65" s="1" customFormat="1" ht="24" customHeight="1">
      <c r="B486" s="38"/>
      <c r="C486" s="207" t="s">
        <v>574</v>
      </c>
      <c r="D486" s="207" t="s">
        <v>127</v>
      </c>
      <c r="E486" s="208" t="s">
        <v>575</v>
      </c>
      <c r="F486" s="209" t="s">
        <v>576</v>
      </c>
      <c r="G486" s="210" t="s">
        <v>396</v>
      </c>
      <c r="H486" s="265"/>
      <c r="I486" s="212"/>
      <c r="J486" s="213">
        <f>ROUND(I486*H486,2)</f>
        <v>0</v>
      </c>
      <c r="K486" s="209" t="s">
        <v>131</v>
      </c>
      <c r="L486" s="43"/>
      <c r="M486" s="214" t="s">
        <v>19</v>
      </c>
      <c r="N486" s="215" t="s">
        <v>44</v>
      </c>
      <c r="O486" s="83"/>
      <c r="P486" s="216">
        <f>O486*H486</f>
        <v>0</v>
      </c>
      <c r="Q486" s="216">
        <v>0</v>
      </c>
      <c r="R486" s="216">
        <f>Q486*H486</f>
        <v>0</v>
      </c>
      <c r="S486" s="216">
        <v>0</v>
      </c>
      <c r="T486" s="217">
        <f>S486*H486</f>
        <v>0</v>
      </c>
      <c r="AR486" s="218" t="s">
        <v>210</v>
      </c>
      <c r="AT486" s="218" t="s">
        <v>127</v>
      </c>
      <c r="AU486" s="218" t="s">
        <v>83</v>
      </c>
      <c r="AY486" s="17" t="s">
        <v>124</v>
      </c>
      <c r="BE486" s="219">
        <f>IF(N486="základní",J486,0)</f>
        <v>0</v>
      </c>
      <c r="BF486" s="219">
        <f>IF(N486="snížená",J486,0)</f>
        <v>0</v>
      </c>
      <c r="BG486" s="219">
        <f>IF(N486="zákl. přenesená",J486,0)</f>
        <v>0</v>
      </c>
      <c r="BH486" s="219">
        <f>IF(N486="sníž. přenesená",J486,0)</f>
        <v>0</v>
      </c>
      <c r="BI486" s="219">
        <f>IF(N486="nulová",J486,0)</f>
        <v>0</v>
      </c>
      <c r="BJ486" s="17" t="s">
        <v>81</v>
      </c>
      <c r="BK486" s="219">
        <f>ROUND(I486*H486,2)</f>
        <v>0</v>
      </c>
      <c r="BL486" s="17" t="s">
        <v>210</v>
      </c>
      <c r="BM486" s="218" t="s">
        <v>577</v>
      </c>
    </row>
    <row r="487" spans="2:63" s="11" customFormat="1" ht="22.8" customHeight="1">
      <c r="B487" s="191"/>
      <c r="C487" s="192"/>
      <c r="D487" s="193" t="s">
        <v>72</v>
      </c>
      <c r="E487" s="205" t="s">
        <v>578</v>
      </c>
      <c r="F487" s="205" t="s">
        <v>579</v>
      </c>
      <c r="G487" s="192"/>
      <c r="H487" s="192"/>
      <c r="I487" s="195"/>
      <c r="J487" s="206">
        <f>BK487</f>
        <v>0</v>
      </c>
      <c r="K487" s="192"/>
      <c r="L487" s="197"/>
      <c r="M487" s="198"/>
      <c r="N487" s="199"/>
      <c r="O487" s="199"/>
      <c r="P487" s="200">
        <f>SUM(P488:P501)</f>
        <v>0</v>
      </c>
      <c r="Q487" s="199"/>
      <c r="R487" s="200">
        <f>SUM(R488:R501)</f>
        <v>3.05083008</v>
      </c>
      <c r="S487" s="199"/>
      <c r="T487" s="201">
        <f>SUM(T488:T501)</f>
        <v>0</v>
      </c>
      <c r="AR487" s="202" t="s">
        <v>83</v>
      </c>
      <c r="AT487" s="203" t="s">
        <v>72</v>
      </c>
      <c r="AU487" s="203" t="s">
        <v>81</v>
      </c>
      <c r="AY487" s="202" t="s">
        <v>124</v>
      </c>
      <c r="BK487" s="204">
        <f>SUM(BK488:BK501)</f>
        <v>0</v>
      </c>
    </row>
    <row r="488" spans="2:65" s="1" customFormat="1" ht="24" customHeight="1">
      <c r="B488" s="38"/>
      <c r="C488" s="207" t="s">
        <v>580</v>
      </c>
      <c r="D488" s="207" t="s">
        <v>127</v>
      </c>
      <c r="E488" s="208" t="s">
        <v>581</v>
      </c>
      <c r="F488" s="209" t="s">
        <v>582</v>
      </c>
      <c r="G488" s="210" t="s">
        <v>130</v>
      </c>
      <c r="H488" s="211">
        <v>95.938</v>
      </c>
      <c r="I488" s="212"/>
      <c r="J488" s="213">
        <f>ROUND(I488*H488,2)</f>
        <v>0</v>
      </c>
      <c r="K488" s="209" t="s">
        <v>19</v>
      </c>
      <c r="L488" s="43"/>
      <c r="M488" s="214" t="s">
        <v>19</v>
      </c>
      <c r="N488" s="215" t="s">
        <v>44</v>
      </c>
      <c r="O488" s="83"/>
      <c r="P488" s="216">
        <f>O488*H488</f>
        <v>0</v>
      </c>
      <c r="Q488" s="216">
        <v>0.01396</v>
      </c>
      <c r="R488" s="216">
        <f>Q488*H488</f>
        <v>1.33929448</v>
      </c>
      <c r="S488" s="216">
        <v>0</v>
      </c>
      <c r="T488" s="217">
        <f>S488*H488</f>
        <v>0</v>
      </c>
      <c r="AR488" s="218" t="s">
        <v>210</v>
      </c>
      <c r="AT488" s="218" t="s">
        <v>127</v>
      </c>
      <c r="AU488" s="218" t="s">
        <v>83</v>
      </c>
      <c r="AY488" s="17" t="s">
        <v>124</v>
      </c>
      <c r="BE488" s="219">
        <f>IF(N488="základní",J488,0)</f>
        <v>0</v>
      </c>
      <c r="BF488" s="219">
        <f>IF(N488="snížená",J488,0)</f>
        <v>0</v>
      </c>
      <c r="BG488" s="219">
        <f>IF(N488="zákl. přenesená",J488,0)</f>
        <v>0</v>
      </c>
      <c r="BH488" s="219">
        <f>IF(N488="sníž. přenesená",J488,0)</f>
        <v>0</v>
      </c>
      <c r="BI488" s="219">
        <f>IF(N488="nulová",J488,0)</f>
        <v>0</v>
      </c>
      <c r="BJ488" s="17" t="s">
        <v>81</v>
      </c>
      <c r="BK488" s="219">
        <f>ROUND(I488*H488,2)</f>
        <v>0</v>
      </c>
      <c r="BL488" s="17" t="s">
        <v>210</v>
      </c>
      <c r="BM488" s="218" t="s">
        <v>583</v>
      </c>
    </row>
    <row r="489" spans="2:47" s="1" customFormat="1" ht="12">
      <c r="B489" s="38"/>
      <c r="C489" s="39"/>
      <c r="D489" s="222" t="s">
        <v>191</v>
      </c>
      <c r="E489" s="39"/>
      <c r="F489" s="253" t="s">
        <v>584</v>
      </c>
      <c r="G489" s="39"/>
      <c r="H489" s="39"/>
      <c r="I489" s="131"/>
      <c r="J489" s="39"/>
      <c r="K489" s="39"/>
      <c r="L489" s="43"/>
      <c r="M489" s="254"/>
      <c r="N489" s="83"/>
      <c r="O489" s="83"/>
      <c r="P489" s="83"/>
      <c r="Q489" s="83"/>
      <c r="R489" s="83"/>
      <c r="S489" s="83"/>
      <c r="T489" s="84"/>
      <c r="AT489" s="17" t="s">
        <v>191</v>
      </c>
      <c r="AU489" s="17" t="s">
        <v>83</v>
      </c>
    </row>
    <row r="490" spans="2:51" s="12" customFormat="1" ht="12">
      <c r="B490" s="220"/>
      <c r="C490" s="221"/>
      <c r="D490" s="222" t="s">
        <v>134</v>
      </c>
      <c r="E490" s="223" t="s">
        <v>19</v>
      </c>
      <c r="F490" s="224" t="s">
        <v>328</v>
      </c>
      <c r="G490" s="221"/>
      <c r="H490" s="223" t="s">
        <v>19</v>
      </c>
      <c r="I490" s="225"/>
      <c r="J490" s="221"/>
      <c r="K490" s="221"/>
      <c r="L490" s="226"/>
      <c r="M490" s="227"/>
      <c r="N490" s="228"/>
      <c r="O490" s="228"/>
      <c r="P490" s="228"/>
      <c r="Q490" s="228"/>
      <c r="R490" s="228"/>
      <c r="S490" s="228"/>
      <c r="T490" s="229"/>
      <c r="AT490" s="230" t="s">
        <v>134</v>
      </c>
      <c r="AU490" s="230" t="s">
        <v>83</v>
      </c>
      <c r="AV490" s="12" t="s">
        <v>81</v>
      </c>
      <c r="AW490" s="12" t="s">
        <v>35</v>
      </c>
      <c r="AX490" s="12" t="s">
        <v>73</v>
      </c>
      <c r="AY490" s="230" t="s">
        <v>124</v>
      </c>
    </row>
    <row r="491" spans="2:51" s="12" customFormat="1" ht="12">
      <c r="B491" s="220"/>
      <c r="C491" s="221"/>
      <c r="D491" s="222" t="s">
        <v>134</v>
      </c>
      <c r="E491" s="223" t="s">
        <v>19</v>
      </c>
      <c r="F491" s="224" t="s">
        <v>585</v>
      </c>
      <c r="G491" s="221"/>
      <c r="H491" s="223" t="s">
        <v>19</v>
      </c>
      <c r="I491" s="225"/>
      <c r="J491" s="221"/>
      <c r="K491" s="221"/>
      <c r="L491" s="226"/>
      <c r="M491" s="227"/>
      <c r="N491" s="228"/>
      <c r="O491" s="228"/>
      <c r="P491" s="228"/>
      <c r="Q491" s="228"/>
      <c r="R491" s="228"/>
      <c r="S491" s="228"/>
      <c r="T491" s="229"/>
      <c r="AT491" s="230" t="s">
        <v>134</v>
      </c>
      <c r="AU491" s="230" t="s">
        <v>83</v>
      </c>
      <c r="AV491" s="12" t="s">
        <v>81</v>
      </c>
      <c r="AW491" s="12" t="s">
        <v>35</v>
      </c>
      <c r="AX491" s="12" t="s">
        <v>73</v>
      </c>
      <c r="AY491" s="230" t="s">
        <v>124</v>
      </c>
    </row>
    <row r="492" spans="2:51" s="13" customFormat="1" ht="12">
      <c r="B492" s="231"/>
      <c r="C492" s="232"/>
      <c r="D492" s="222" t="s">
        <v>134</v>
      </c>
      <c r="E492" s="233" t="s">
        <v>19</v>
      </c>
      <c r="F492" s="234" t="s">
        <v>586</v>
      </c>
      <c r="G492" s="232"/>
      <c r="H492" s="235">
        <v>68.375</v>
      </c>
      <c r="I492" s="236"/>
      <c r="J492" s="232"/>
      <c r="K492" s="232"/>
      <c r="L492" s="237"/>
      <c r="M492" s="238"/>
      <c r="N492" s="239"/>
      <c r="O492" s="239"/>
      <c r="P492" s="239"/>
      <c r="Q492" s="239"/>
      <c r="R492" s="239"/>
      <c r="S492" s="239"/>
      <c r="T492" s="240"/>
      <c r="AT492" s="241" t="s">
        <v>134</v>
      </c>
      <c r="AU492" s="241" t="s">
        <v>83</v>
      </c>
      <c r="AV492" s="13" t="s">
        <v>83</v>
      </c>
      <c r="AW492" s="13" t="s">
        <v>35</v>
      </c>
      <c r="AX492" s="13" t="s">
        <v>73</v>
      </c>
      <c r="AY492" s="241" t="s">
        <v>124</v>
      </c>
    </row>
    <row r="493" spans="2:51" s="12" customFormat="1" ht="12">
      <c r="B493" s="220"/>
      <c r="C493" s="221"/>
      <c r="D493" s="222" t="s">
        <v>134</v>
      </c>
      <c r="E493" s="223" t="s">
        <v>19</v>
      </c>
      <c r="F493" s="224" t="s">
        <v>337</v>
      </c>
      <c r="G493" s="221"/>
      <c r="H493" s="223" t="s">
        <v>19</v>
      </c>
      <c r="I493" s="225"/>
      <c r="J493" s="221"/>
      <c r="K493" s="221"/>
      <c r="L493" s="226"/>
      <c r="M493" s="227"/>
      <c r="N493" s="228"/>
      <c r="O493" s="228"/>
      <c r="P493" s="228"/>
      <c r="Q493" s="228"/>
      <c r="R493" s="228"/>
      <c r="S493" s="228"/>
      <c r="T493" s="229"/>
      <c r="AT493" s="230" t="s">
        <v>134</v>
      </c>
      <c r="AU493" s="230" t="s">
        <v>83</v>
      </c>
      <c r="AV493" s="12" t="s">
        <v>81</v>
      </c>
      <c r="AW493" s="12" t="s">
        <v>35</v>
      </c>
      <c r="AX493" s="12" t="s">
        <v>73</v>
      </c>
      <c r="AY493" s="230" t="s">
        <v>124</v>
      </c>
    </row>
    <row r="494" spans="2:51" s="12" customFormat="1" ht="12">
      <c r="B494" s="220"/>
      <c r="C494" s="221"/>
      <c r="D494" s="222" t="s">
        <v>134</v>
      </c>
      <c r="E494" s="223" t="s">
        <v>19</v>
      </c>
      <c r="F494" s="224" t="s">
        <v>587</v>
      </c>
      <c r="G494" s="221"/>
      <c r="H494" s="223" t="s">
        <v>19</v>
      </c>
      <c r="I494" s="225"/>
      <c r="J494" s="221"/>
      <c r="K494" s="221"/>
      <c r="L494" s="226"/>
      <c r="M494" s="227"/>
      <c r="N494" s="228"/>
      <c r="O494" s="228"/>
      <c r="P494" s="228"/>
      <c r="Q494" s="228"/>
      <c r="R494" s="228"/>
      <c r="S494" s="228"/>
      <c r="T494" s="229"/>
      <c r="AT494" s="230" t="s">
        <v>134</v>
      </c>
      <c r="AU494" s="230" t="s">
        <v>83</v>
      </c>
      <c r="AV494" s="12" t="s">
        <v>81</v>
      </c>
      <c r="AW494" s="12" t="s">
        <v>35</v>
      </c>
      <c r="AX494" s="12" t="s">
        <v>73</v>
      </c>
      <c r="AY494" s="230" t="s">
        <v>124</v>
      </c>
    </row>
    <row r="495" spans="2:51" s="13" customFormat="1" ht="12">
      <c r="B495" s="231"/>
      <c r="C495" s="232"/>
      <c r="D495" s="222" t="s">
        <v>134</v>
      </c>
      <c r="E495" s="233" t="s">
        <v>19</v>
      </c>
      <c r="F495" s="234" t="s">
        <v>588</v>
      </c>
      <c r="G495" s="232"/>
      <c r="H495" s="235">
        <v>27.563</v>
      </c>
      <c r="I495" s="236"/>
      <c r="J495" s="232"/>
      <c r="K495" s="232"/>
      <c r="L495" s="237"/>
      <c r="M495" s="238"/>
      <c r="N495" s="239"/>
      <c r="O495" s="239"/>
      <c r="P495" s="239"/>
      <c r="Q495" s="239"/>
      <c r="R495" s="239"/>
      <c r="S495" s="239"/>
      <c r="T495" s="240"/>
      <c r="AT495" s="241" t="s">
        <v>134</v>
      </c>
      <c r="AU495" s="241" t="s">
        <v>83</v>
      </c>
      <c r="AV495" s="13" t="s">
        <v>83</v>
      </c>
      <c r="AW495" s="13" t="s">
        <v>35</v>
      </c>
      <c r="AX495" s="13" t="s">
        <v>73</v>
      </c>
      <c r="AY495" s="241" t="s">
        <v>124</v>
      </c>
    </row>
    <row r="496" spans="2:51" s="14" customFormat="1" ht="12">
      <c r="B496" s="242"/>
      <c r="C496" s="243"/>
      <c r="D496" s="222" t="s">
        <v>134</v>
      </c>
      <c r="E496" s="244" t="s">
        <v>19</v>
      </c>
      <c r="F496" s="245" t="s">
        <v>175</v>
      </c>
      <c r="G496" s="243"/>
      <c r="H496" s="246">
        <v>95.938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AT496" s="252" t="s">
        <v>134</v>
      </c>
      <c r="AU496" s="252" t="s">
        <v>83</v>
      </c>
      <c r="AV496" s="14" t="s">
        <v>132</v>
      </c>
      <c r="AW496" s="14" t="s">
        <v>35</v>
      </c>
      <c r="AX496" s="14" t="s">
        <v>81</v>
      </c>
      <c r="AY496" s="252" t="s">
        <v>124</v>
      </c>
    </row>
    <row r="497" spans="2:65" s="1" customFormat="1" ht="16.5" customHeight="1">
      <c r="B497" s="38"/>
      <c r="C497" s="255" t="s">
        <v>589</v>
      </c>
      <c r="D497" s="255" t="s">
        <v>245</v>
      </c>
      <c r="E497" s="256" t="s">
        <v>590</v>
      </c>
      <c r="F497" s="257" t="s">
        <v>591</v>
      </c>
      <c r="G497" s="258" t="s">
        <v>130</v>
      </c>
      <c r="H497" s="259">
        <v>100.735</v>
      </c>
      <c r="I497" s="260"/>
      <c r="J497" s="261">
        <f>ROUND(I497*H497,2)</f>
        <v>0</v>
      </c>
      <c r="K497" s="257" t="s">
        <v>131</v>
      </c>
      <c r="L497" s="262"/>
      <c r="M497" s="263" t="s">
        <v>19</v>
      </c>
      <c r="N497" s="264" t="s">
        <v>44</v>
      </c>
      <c r="O497" s="83"/>
      <c r="P497" s="216">
        <f>O497*H497</f>
        <v>0</v>
      </c>
      <c r="Q497" s="216">
        <v>0.0168</v>
      </c>
      <c r="R497" s="216">
        <f>Q497*H497</f>
        <v>1.692348</v>
      </c>
      <c r="S497" s="216">
        <v>0</v>
      </c>
      <c r="T497" s="217">
        <f>S497*H497</f>
        <v>0</v>
      </c>
      <c r="AR497" s="218" t="s">
        <v>248</v>
      </c>
      <c r="AT497" s="218" t="s">
        <v>245</v>
      </c>
      <c r="AU497" s="218" t="s">
        <v>83</v>
      </c>
      <c r="AY497" s="17" t="s">
        <v>124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7" t="s">
        <v>81</v>
      </c>
      <c r="BK497" s="219">
        <f>ROUND(I497*H497,2)</f>
        <v>0</v>
      </c>
      <c r="BL497" s="17" t="s">
        <v>210</v>
      </c>
      <c r="BM497" s="218" t="s">
        <v>592</v>
      </c>
    </row>
    <row r="498" spans="2:51" s="13" customFormat="1" ht="12">
      <c r="B498" s="231"/>
      <c r="C498" s="232"/>
      <c r="D498" s="222" t="s">
        <v>134</v>
      </c>
      <c r="E498" s="232"/>
      <c r="F498" s="234" t="s">
        <v>593</v>
      </c>
      <c r="G498" s="232"/>
      <c r="H498" s="235">
        <v>100.735</v>
      </c>
      <c r="I498" s="236"/>
      <c r="J498" s="232"/>
      <c r="K498" s="232"/>
      <c r="L498" s="237"/>
      <c r="M498" s="238"/>
      <c r="N498" s="239"/>
      <c r="O498" s="239"/>
      <c r="P498" s="239"/>
      <c r="Q498" s="239"/>
      <c r="R498" s="239"/>
      <c r="S498" s="239"/>
      <c r="T498" s="240"/>
      <c r="AT498" s="241" t="s">
        <v>134</v>
      </c>
      <c r="AU498" s="241" t="s">
        <v>83</v>
      </c>
      <c r="AV498" s="13" t="s">
        <v>83</v>
      </c>
      <c r="AW498" s="13" t="s">
        <v>4</v>
      </c>
      <c r="AX498" s="13" t="s">
        <v>81</v>
      </c>
      <c r="AY498" s="241" t="s">
        <v>124</v>
      </c>
    </row>
    <row r="499" spans="2:65" s="1" customFormat="1" ht="16.5" customHeight="1">
      <c r="B499" s="38"/>
      <c r="C499" s="207" t="s">
        <v>594</v>
      </c>
      <c r="D499" s="207" t="s">
        <v>127</v>
      </c>
      <c r="E499" s="208" t="s">
        <v>595</v>
      </c>
      <c r="F499" s="209" t="s">
        <v>596</v>
      </c>
      <c r="G499" s="210" t="s">
        <v>130</v>
      </c>
      <c r="H499" s="211">
        <v>95.938</v>
      </c>
      <c r="I499" s="212"/>
      <c r="J499" s="213">
        <f>ROUND(I499*H499,2)</f>
        <v>0</v>
      </c>
      <c r="K499" s="209" t="s">
        <v>131</v>
      </c>
      <c r="L499" s="43"/>
      <c r="M499" s="214" t="s">
        <v>19</v>
      </c>
      <c r="N499" s="215" t="s">
        <v>44</v>
      </c>
      <c r="O499" s="83"/>
      <c r="P499" s="216">
        <f>O499*H499</f>
        <v>0</v>
      </c>
      <c r="Q499" s="216">
        <v>0.0002</v>
      </c>
      <c r="R499" s="216">
        <f>Q499*H499</f>
        <v>0.019187600000000003</v>
      </c>
      <c r="S499" s="216">
        <v>0</v>
      </c>
      <c r="T499" s="217">
        <f>S499*H499</f>
        <v>0</v>
      </c>
      <c r="AR499" s="218" t="s">
        <v>210</v>
      </c>
      <c r="AT499" s="218" t="s">
        <v>127</v>
      </c>
      <c r="AU499" s="218" t="s">
        <v>83</v>
      </c>
      <c r="AY499" s="17" t="s">
        <v>124</v>
      </c>
      <c r="BE499" s="219">
        <f>IF(N499="základní",J499,0)</f>
        <v>0</v>
      </c>
      <c r="BF499" s="219">
        <f>IF(N499="snížená",J499,0)</f>
        <v>0</v>
      </c>
      <c r="BG499" s="219">
        <f>IF(N499="zákl. přenesená",J499,0)</f>
        <v>0</v>
      </c>
      <c r="BH499" s="219">
        <f>IF(N499="sníž. přenesená",J499,0)</f>
        <v>0</v>
      </c>
      <c r="BI499" s="219">
        <f>IF(N499="nulová",J499,0)</f>
        <v>0</v>
      </c>
      <c r="BJ499" s="17" t="s">
        <v>81</v>
      </c>
      <c r="BK499" s="219">
        <f>ROUND(I499*H499,2)</f>
        <v>0</v>
      </c>
      <c r="BL499" s="17" t="s">
        <v>210</v>
      </c>
      <c r="BM499" s="218" t="s">
        <v>597</v>
      </c>
    </row>
    <row r="500" spans="2:65" s="1" customFormat="1" ht="24" customHeight="1">
      <c r="B500" s="38"/>
      <c r="C500" s="207" t="s">
        <v>598</v>
      </c>
      <c r="D500" s="207" t="s">
        <v>127</v>
      </c>
      <c r="E500" s="208" t="s">
        <v>599</v>
      </c>
      <c r="F500" s="209" t="s">
        <v>600</v>
      </c>
      <c r="G500" s="210" t="s">
        <v>396</v>
      </c>
      <c r="H500" s="265"/>
      <c r="I500" s="212"/>
      <c r="J500" s="213">
        <f>ROUND(I500*H500,2)</f>
        <v>0</v>
      </c>
      <c r="K500" s="209" t="s">
        <v>131</v>
      </c>
      <c r="L500" s="43"/>
      <c r="M500" s="214" t="s">
        <v>19</v>
      </c>
      <c r="N500" s="215" t="s">
        <v>44</v>
      </c>
      <c r="O500" s="83"/>
      <c r="P500" s="216">
        <f>O500*H500</f>
        <v>0</v>
      </c>
      <c r="Q500" s="216">
        <v>0</v>
      </c>
      <c r="R500" s="216">
        <f>Q500*H500</f>
        <v>0</v>
      </c>
      <c r="S500" s="216">
        <v>0</v>
      </c>
      <c r="T500" s="217">
        <f>S500*H500</f>
        <v>0</v>
      </c>
      <c r="AR500" s="218" t="s">
        <v>210</v>
      </c>
      <c r="AT500" s="218" t="s">
        <v>127</v>
      </c>
      <c r="AU500" s="218" t="s">
        <v>83</v>
      </c>
      <c r="AY500" s="17" t="s">
        <v>124</v>
      </c>
      <c r="BE500" s="219">
        <f>IF(N500="základní",J500,0)</f>
        <v>0</v>
      </c>
      <c r="BF500" s="219">
        <f>IF(N500="snížená",J500,0)</f>
        <v>0</v>
      </c>
      <c r="BG500" s="219">
        <f>IF(N500="zákl. přenesená",J500,0)</f>
        <v>0</v>
      </c>
      <c r="BH500" s="219">
        <f>IF(N500="sníž. přenesená",J500,0)</f>
        <v>0</v>
      </c>
      <c r="BI500" s="219">
        <f>IF(N500="nulová",J500,0)</f>
        <v>0</v>
      </c>
      <c r="BJ500" s="17" t="s">
        <v>81</v>
      </c>
      <c r="BK500" s="219">
        <f>ROUND(I500*H500,2)</f>
        <v>0</v>
      </c>
      <c r="BL500" s="17" t="s">
        <v>210</v>
      </c>
      <c r="BM500" s="218" t="s">
        <v>601</v>
      </c>
    </row>
    <row r="501" spans="2:65" s="1" customFormat="1" ht="24" customHeight="1">
      <c r="B501" s="38"/>
      <c r="C501" s="207" t="s">
        <v>602</v>
      </c>
      <c r="D501" s="207" t="s">
        <v>127</v>
      </c>
      <c r="E501" s="208" t="s">
        <v>603</v>
      </c>
      <c r="F501" s="209" t="s">
        <v>604</v>
      </c>
      <c r="G501" s="210" t="s">
        <v>396</v>
      </c>
      <c r="H501" s="265"/>
      <c r="I501" s="212"/>
      <c r="J501" s="213">
        <f>ROUND(I501*H501,2)</f>
        <v>0</v>
      </c>
      <c r="K501" s="209" t="s">
        <v>131</v>
      </c>
      <c r="L501" s="43"/>
      <c r="M501" s="214" t="s">
        <v>19</v>
      </c>
      <c r="N501" s="215" t="s">
        <v>44</v>
      </c>
      <c r="O501" s="83"/>
      <c r="P501" s="216">
        <f>O501*H501</f>
        <v>0</v>
      </c>
      <c r="Q501" s="216">
        <v>0</v>
      </c>
      <c r="R501" s="216">
        <f>Q501*H501</f>
        <v>0</v>
      </c>
      <c r="S501" s="216">
        <v>0</v>
      </c>
      <c r="T501" s="217">
        <f>S501*H501</f>
        <v>0</v>
      </c>
      <c r="AR501" s="218" t="s">
        <v>210</v>
      </c>
      <c r="AT501" s="218" t="s">
        <v>127</v>
      </c>
      <c r="AU501" s="218" t="s">
        <v>83</v>
      </c>
      <c r="AY501" s="17" t="s">
        <v>124</v>
      </c>
      <c r="BE501" s="219">
        <f>IF(N501="základní",J501,0)</f>
        <v>0</v>
      </c>
      <c r="BF501" s="219">
        <f>IF(N501="snížená",J501,0)</f>
        <v>0</v>
      </c>
      <c r="BG501" s="219">
        <f>IF(N501="zákl. přenesená",J501,0)</f>
        <v>0</v>
      </c>
      <c r="BH501" s="219">
        <f>IF(N501="sníž. přenesená",J501,0)</f>
        <v>0</v>
      </c>
      <c r="BI501" s="219">
        <f>IF(N501="nulová",J501,0)</f>
        <v>0</v>
      </c>
      <c r="BJ501" s="17" t="s">
        <v>81</v>
      </c>
      <c r="BK501" s="219">
        <f>ROUND(I501*H501,2)</f>
        <v>0</v>
      </c>
      <c r="BL501" s="17" t="s">
        <v>210</v>
      </c>
      <c r="BM501" s="218" t="s">
        <v>605</v>
      </c>
    </row>
    <row r="502" spans="2:63" s="11" customFormat="1" ht="22.8" customHeight="1">
      <c r="B502" s="191"/>
      <c r="C502" s="192"/>
      <c r="D502" s="193" t="s">
        <v>72</v>
      </c>
      <c r="E502" s="205" t="s">
        <v>606</v>
      </c>
      <c r="F502" s="205" t="s">
        <v>607</v>
      </c>
      <c r="G502" s="192"/>
      <c r="H502" s="192"/>
      <c r="I502" s="195"/>
      <c r="J502" s="206">
        <f>BK502</f>
        <v>0</v>
      </c>
      <c r="K502" s="192"/>
      <c r="L502" s="197"/>
      <c r="M502" s="198"/>
      <c r="N502" s="199"/>
      <c r="O502" s="199"/>
      <c r="P502" s="200">
        <f>SUM(P503:P520)</f>
        <v>0</v>
      </c>
      <c r="Q502" s="199"/>
      <c r="R502" s="200">
        <f>SUM(R503:R520)</f>
        <v>2.9499125999999998</v>
      </c>
      <c r="S502" s="199"/>
      <c r="T502" s="201">
        <f>SUM(T503:T520)</f>
        <v>0.649575</v>
      </c>
      <c r="AR502" s="202" t="s">
        <v>83</v>
      </c>
      <c r="AT502" s="203" t="s">
        <v>72</v>
      </c>
      <c r="AU502" s="203" t="s">
        <v>81</v>
      </c>
      <c r="AY502" s="202" t="s">
        <v>124</v>
      </c>
      <c r="BK502" s="204">
        <f>SUM(BK503:BK520)</f>
        <v>0</v>
      </c>
    </row>
    <row r="503" spans="2:65" s="1" customFormat="1" ht="16.5" customHeight="1">
      <c r="B503" s="38"/>
      <c r="C503" s="207" t="s">
        <v>608</v>
      </c>
      <c r="D503" s="207" t="s">
        <v>127</v>
      </c>
      <c r="E503" s="208" t="s">
        <v>609</v>
      </c>
      <c r="F503" s="209" t="s">
        <v>610</v>
      </c>
      <c r="G503" s="210" t="s">
        <v>267</v>
      </c>
      <c r="H503" s="211">
        <v>273.5</v>
      </c>
      <c r="I503" s="212"/>
      <c r="J503" s="213">
        <f>ROUND(I503*H503,2)</f>
        <v>0</v>
      </c>
      <c r="K503" s="209" t="s">
        <v>19</v>
      </c>
      <c r="L503" s="43"/>
      <c r="M503" s="214" t="s">
        <v>19</v>
      </c>
      <c r="N503" s="215" t="s">
        <v>44</v>
      </c>
      <c r="O503" s="83"/>
      <c r="P503" s="216">
        <f>O503*H503</f>
        <v>0</v>
      </c>
      <c r="Q503" s="216">
        <v>0.00347</v>
      </c>
      <c r="R503" s="216">
        <f>Q503*H503</f>
        <v>0.949045</v>
      </c>
      <c r="S503" s="216">
        <v>0</v>
      </c>
      <c r="T503" s="217">
        <f>S503*H503</f>
        <v>0</v>
      </c>
      <c r="AR503" s="218" t="s">
        <v>210</v>
      </c>
      <c r="AT503" s="218" t="s">
        <v>127</v>
      </c>
      <c r="AU503" s="218" t="s">
        <v>83</v>
      </c>
      <c r="AY503" s="17" t="s">
        <v>124</v>
      </c>
      <c r="BE503" s="219">
        <f>IF(N503="základní",J503,0)</f>
        <v>0</v>
      </c>
      <c r="BF503" s="219">
        <f>IF(N503="snížená",J503,0)</f>
        <v>0</v>
      </c>
      <c r="BG503" s="219">
        <f>IF(N503="zákl. přenesená",J503,0)</f>
        <v>0</v>
      </c>
      <c r="BH503" s="219">
        <f>IF(N503="sníž. přenesená",J503,0)</f>
        <v>0</v>
      </c>
      <c r="BI503" s="219">
        <f>IF(N503="nulová",J503,0)</f>
        <v>0</v>
      </c>
      <c r="BJ503" s="17" t="s">
        <v>81</v>
      </c>
      <c r="BK503" s="219">
        <f>ROUND(I503*H503,2)</f>
        <v>0</v>
      </c>
      <c r="BL503" s="17" t="s">
        <v>210</v>
      </c>
      <c r="BM503" s="218" t="s">
        <v>611</v>
      </c>
    </row>
    <row r="504" spans="2:51" s="12" customFormat="1" ht="12">
      <c r="B504" s="220"/>
      <c r="C504" s="221"/>
      <c r="D504" s="222" t="s">
        <v>134</v>
      </c>
      <c r="E504" s="223" t="s">
        <v>19</v>
      </c>
      <c r="F504" s="224" t="s">
        <v>612</v>
      </c>
      <c r="G504" s="221"/>
      <c r="H504" s="223" t="s">
        <v>19</v>
      </c>
      <c r="I504" s="225"/>
      <c r="J504" s="221"/>
      <c r="K504" s="221"/>
      <c r="L504" s="226"/>
      <c r="M504" s="227"/>
      <c r="N504" s="228"/>
      <c r="O504" s="228"/>
      <c r="P504" s="228"/>
      <c r="Q504" s="228"/>
      <c r="R504" s="228"/>
      <c r="S504" s="228"/>
      <c r="T504" s="229"/>
      <c r="AT504" s="230" t="s">
        <v>134</v>
      </c>
      <c r="AU504" s="230" t="s">
        <v>83</v>
      </c>
      <c r="AV504" s="12" t="s">
        <v>81</v>
      </c>
      <c r="AW504" s="12" t="s">
        <v>35</v>
      </c>
      <c r="AX504" s="12" t="s">
        <v>73</v>
      </c>
      <c r="AY504" s="230" t="s">
        <v>124</v>
      </c>
    </row>
    <row r="505" spans="2:51" s="13" customFormat="1" ht="12">
      <c r="B505" s="231"/>
      <c r="C505" s="232"/>
      <c r="D505" s="222" t="s">
        <v>134</v>
      </c>
      <c r="E505" s="233" t="s">
        <v>19</v>
      </c>
      <c r="F505" s="234" t="s">
        <v>270</v>
      </c>
      <c r="G505" s="232"/>
      <c r="H505" s="235">
        <v>273.5</v>
      </c>
      <c r="I505" s="236"/>
      <c r="J505" s="232"/>
      <c r="K505" s="232"/>
      <c r="L505" s="237"/>
      <c r="M505" s="238"/>
      <c r="N505" s="239"/>
      <c r="O505" s="239"/>
      <c r="P505" s="239"/>
      <c r="Q505" s="239"/>
      <c r="R505" s="239"/>
      <c r="S505" s="239"/>
      <c r="T505" s="240"/>
      <c r="AT505" s="241" t="s">
        <v>134</v>
      </c>
      <c r="AU505" s="241" t="s">
        <v>83</v>
      </c>
      <c r="AV505" s="13" t="s">
        <v>83</v>
      </c>
      <c r="AW505" s="13" t="s">
        <v>35</v>
      </c>
      <c r="AX505" s="13" t="s">
        <v>81</v>
      </c>
      <c r="AY505" s="241" t="s">
        <v>124</v>
      </c>
    </row>
    <row r="506" spans="2:65" s="1" customFormat="1" ht="16.5" customHeight="1">
      <c r="B506" s="38"/>
      <c r="C506" s="207" t="s">
        <v>613</v>
      </c>
      <c r="D506" s="207" t="s">
        <v>127</v>
      </c>
      <c r="E506" s="208" t="s">
        <v>614</v>
      </c>
      <c r="F506" s="209" t="s">
        <v>615</v>
      </c>
      <c r="G506" s="210" t="s">
        <v>267</v>
      </c>
      <c r="H506" s="211">
        <v>273.5</v>
      </c>
      <c r="I506" s="212"/>
      <c r="J506" s="213">
        <f>ROUND(I506*H506,2)</f>
        <v>0</v>
      </c>
      <c r="K506" s="209" t="s">
        <v>19</v>
      </c>
      <c r="L506" s="43"/>
      <c r="M506" s="214" t="s">
        <v>19</v>
      </c>
      <c r="N506" s="215" t="s">
        <v>44</v>
      </c>
      <c r="O506" s="83"/>
      <c r="P506" s="216">
        <f>O506*H506</f>
        <v>0</v>
      </c>
      <c r="Q506" s="216">
        <v>0.00581</v>
      </c>
      <c r="R506" s="216">
        <f>Q506*H506</f>
        <v>1.589035</v>
      </c>
      <c r="S506" s="216">
        <v>0</v>
      </c>
      <c r="T506" s="217">
        <f>S506*H506</f>
        <v>0</v>
      </c>
      <c r="AR506" s="218" t="s">
        <v>210</v>
      </c>
      <c r="AT506" s="218" t="s">
        <v>127</v>
      </c>
      <c r="AU506" s="218" t="s">
        <v>83</v>
      </c>
      <c r="AY506" s="17" t="s">
        <v>124</v>
      </c>
      <c r="BE506" s="219">
        <f>IF(N506="základní",J506,0)</f>
        <v>0</v>
      </c>
      <c r="BF506" s="219">
        <f>IF(N506="snížená",J506,0)</f>
        <v>0</v>
      </c>
      <c r="BG506" s="219">
        <f>IF(N506="zákl. přenesená",J506,0)</f>
        <v>0</v>
      </c>
      <c r="BH506" s="219">
        <f>IF(N506="sníž. přenesená",J506,0)</f>
        <v>0</v>
      </c>
      <c r="BI506" s="219">
        <f>IF(N506="nulová",J506,0)</f>
        <v>0</v>
      </c>
      <c r="BJ506" s="17" t="s">
        <v>81</v>
      </c>
      <c r="BK506" s="219">
        <f>ROUND(I506*H506,2)</f>
        <v>0</v>
      </c>
      <c r="BL506" s="17" t="s">
        <v>210</v>
      </c>
      <c r="BM506" s="218" t="s">
        <v>616</v>
      </c>
    </row>
    <row r="507" spans="2:51" s="12" customFormat="1" ht="12">
      <c r="B507" s="220"/>
      <c r="C507" s="221"/>
      <c r="D507" s="222" t="s">
        <v>134</v>
      </c>
      <c r="E507" s="223" t="s">
        <v>19</v>
      </c>
      <c r="F507" s="224" t="s">
        <v>617</v>
      </c>
      <c r="G507" s="221"/>
      <c r="H507" s="223" t="s">
        <v>19</v>
      </c>
      <c r="I507" s="225"/>
      <c r="J507" s="221"/>
      <c r="K507" s="221"/>
      <c r="L507" s="226"/>
      <c r="M507" s="227"/>
      <c r="N507" s="228"/>
      <c r="O507" s="228"/>
      <c r="P507" s="228"/>
      <c r="Q507" s="228"/>
      <c r="R507" s="228"/>
      <c r="S507" s="228"/>
      <c r="T507" s="229"/>
      <c r="AT507" s="230" t="s">
        <v>134</v>
      </c>
      <c r="AU507" s="230" t="s">
        <v>83</v>
      </c>
      <c r="AV507" s="12" t="s">
        <v>81</v>
      </c>
      <c r="AW507" s="12" t="s">
        <v>35</v>
      </c>
      <c r="AX507" s="12" t="s">
        <v>73</v>
      </c>
      <c r="AY507" s="230" t="s">
        <v>124</v>
      </c>
    </row>
    <row r="508" spans="2:51" s="13" customFormat="1" ht="12">
      <c r="B508" s="231"/>
      <c r="C508" s="232"/>
      <c r="D508" s="222" t="s">
        <v>134</v>
      </c>
      <c r="E508" s="233" t="s">
        <v>19</v>
      </c>
      <c r="F508" s="234" t="s">
        <v>270</v>
      </c>
      <c r="G508" s="232"/>
      <c r="H508" s="235">
        <v>273.5</v>
      </c>
      <c r="I508" s="236"/>
      <c r="J508" s="232"/>
      <c r="K508" s="232"/>
      <c r="L508" s="237"/>
      <c r="M508" s="238"/>
      <c r="N508" s="239"/>
      <c r="O508" s="239"/>
      <c r="P508" s="239"/>
      <c r="Q508" s="239"/>
      <c r="R508" s="239"/>
      <c r="S508" s="239"/>
      <c r="T508" s="240"/>
      <c r="AT508" s="241" t="s">
        <v>134</v>
      </c>
      <c r="AU508" s="241" t="s">
        <v>83</v>
      </c>
      <c r="AV508" s="13" t="s">
        <v>83</v>
      </c>
      <c r="AW508" s="13" t="s">
        <v>35</v>
      </c>
      <c r="AX508" s="13" t="s">
        <v>81</v>
      </c>
      <c r="AY508" s="241" t="s">
        <v>124</v>
      </c>
    </row>
    <row r="509" spans="2:65" s="1" customFormat="1" ht="16.5" customHeight="1">
      <c r="B509" s="38"/>
      <c r="C509" s="207" t="s">
        <v>618</v>
      </c>
      <c r="D509" s="207" t="s">
        <v>127</v>
      </c>
      <c r="E509" s="208" t="s">
        <v>619</v>
      </c>
      <c r="F509" s="209" t="s">
        <v>620</v>
      </c>
      <c r="G509" s="210" t="s">
        <v>267</v>
      </c>
      <c r="H509" s="211">
        <v>175.833</v>
      </c>
      <c r="I509" s="212"/>
      <c r="J509" s="213">
        <f>ROUND(I509*H509,2)</f>
        <v>0</v>
      </c>
      <c r="K509" s="209" t="s">
        <v>19</v>
      </c>
      <c r="L509" s="43"/>
      <c r="M509" s="214" t="s">
        <v>19</v>
      </c>
      <c r="N509" s="215" t="s">
        <v>44</v>
      </c>
      <c r="O509" s="83"/>
      <c r="P509" s="216">
        <f>O509*H509</f>
        <v>0</v>
      </c>
      <c r="Q509" s="216">
        <v>0.0022</v>
      </c>
      <c r="R509" s="216">
        <f>Q509*H509</f>
        <v>0.3868326</v>
      </c>
      <c r="S509" s="216">
        <v>0</v>
      </c>
      <c r="T509" s="217">
        <f>S509*H509</f>
        <v>0</v>
      </c>
      <c r="AR509" s="218" t="s">
        <v>210</v>
      </c>
      <c r="AT509" s="218" t="s">
        <v>127</v>
      </c>
      <c r="AU509" s="218" t="s">
        <v>83</v>
      </c>
      <c r="AY509" s="17" t="s">
        <v>124</v>
      </c>
      <c r="BE509" s="219">
        <f>IF(N509="základní",J509,0)</f>
        <v>0</v>
      </c>
      <c r="BF509" s="219">
        <f>IF(N509="snížená",J509,0)</f>
        <v>0</v>
      </c>
      <c r="BG509" s="219">
        <f>IF(N509="zákl. přenesená",J509,0)</f>
        <v>0</v>
      </c>
      <c r="BH509" s="219">
        <f>IF(N509="sníž. přenesená",J509,0)</f>
        <v>0</v>
      </c>
      <c r="BI509" s="219">
        <f>IF(N509="nulová",J509,0)</f>
        <v>0</v>
      </c>
      <c r="BJ509" s="17" t="s">
        <v>81</v>
      </c>
      <c r="BK509" s="219">
        <f>ROUND(I509*H509,2)</f>
        <v>0</v>
      </c>
      <c r="BL509" s="17" t="s">
        <v>210</v>
      </c>
      <c r="BM509" s="218" t="s">
        <v>621</v>
      </c>
    </row>
    <row r="510" spans="2:65" s="1" customFormat="1" ht="16.5" customHeight="1">
      <c r="B510" s="38"/>
      <c r="C510" s="255" t="s">
        <v>622</v>
      </c>
      <c r="D510" s="255" t="s">
        <v>245</v>
      </c>
      <c r="E510" s="256" t="s">
        <v>623</v>
      </c>
      <c r="F510" s="257" t="s">
        <v>624</v>
      </c>
      <c r="G510" s="258" t="s">
        <v>529</v>
      </c>
      <c r="H510" s="259">
        <v>25</v>
      </c>
      <c r="I510" s="260"/>
      <c r="J510" s="261">
        <f>ROUND(I510*H510,2)</f>
        <v>0</v>
      </c>
      <c r="K510" s="257" t="s">
        <v>131</v>
      </c>
      <c r="L510" s="262"/>
      <c r="M510" s="263" t="s">
        <v>19</v>
      </c>
      <c r="N510" s="264" t="s">
        <v>44</v>
      </c>
      <c r="O510" s="83"/>
      <c r="P510" s="216">
        <f>O510*H510</f>
        <v>0</v>
      </c>
      <c r="Q510" s="216">
        <v>0.001</v>
      </c>
      <c r="R510" s="216">
        <f>Q510*H510</f>
        <v>0.025</v>
      </c>
      <c r="S510" s="216">
        <v>0</v>
      </c>
      <c r="T510" s="217">
        <f>S510*H510</f>
        <v>0</v>
      </c>
      <c r="AR510" s="218" t="s">
        <v>248</v>
      </c>
      <c r="AT510" s="218" t="s">
        <v>245</v>
      </c>
      <c r="AU510" s="218" t="s">
        <v>83</v>
      </c>
      <c r="AY510" s="17" t="s">
        <v>124</v>
      </c>
      <c r="BE510" s="219">
        <f>IF(N510="základní",J510,0)</f>
        <v>0</v>
      </c>
      <c r="BF510" s="219">
        <f>IF(N510="snížená",J510,0)</f>
        <v>0</v>
      </c>
      <c r="BG510" s="219">
        <f>IF(N510="zákl. přenesená",J510,0)</f>
        <v>0</v>
      </c>
      <c r="BH510" s="219">
        <f>IF(N510="sníž. přenesená",J510,0)</f>
        <v>0</v>
      </c>
      <c r="BI510" s="219">
        <f>IF(N510="nulová",J510,0)</f>
        <v>0</v>
      </c>
      <c r="BJ510" s="17" t="s">
        <v>81</v>
      </c>
      <c r="BK510" s="219">
        <f>ROUND(I510*H510,2)</f>
        <v>0</v>
      </c>
      <c r="BL510" s="17" t="s">
        <v>210</v>
      </c>
      <c r="BM510" s="218" t="s">
        <v>625</v>
      </c>
    </row>
    <row r="511" spans="2:51" s="12" customFormat="1" ht="12">
      <c r="B511" s="220"/>
      <c r="C511" s="221"/>
      <c r="D511" s="222" t="s">
        <v>134</v>
      </c>
      <c r="E511" s="223" t="s">
        <v>19</v>
      </c>
      <c r="F511" s="224" t="s">
        <v>626</v>
      </c>
      <c r="G511" s="221"/>
      <c r="H511" s="223" t="s">
        <v>19</v>
      </c>
      <c r="I511" s="225"/>
      <c r="J511" s="221"/>
      <c r="K511" s="221"/>
      <c r="L511" s="226"/>
      <c r="M511" s="227"/>
      <c r="N511" s="228"/>
      <c r="O511" s="228"/>
      <c r="P511" s="228"/>
      <c r="Q511" s="228"/>
      <c r="R511" s="228"/>
      <c r="S511" s="228"/>
      <c r="T511" s="229"/>
      <c r="AT511" s="230" t="s">
        <v>134</v>
      </c>
      <c r="AU511" s="230" t="s">
        <v>83</v>
      </c>
      <c r="AV511" s="12" t="s">
        <v>81</v>
      </c>
      <c r="AW511" s="12" t="s">
        <v>35</v>
      </c>
      <c r="AX511" s="12" t="s">
        <v>73</v>
      </c>
      <c r="AY511" s="230" t="s">
        <v>124</v>
      </c>
    </row>
    <row r="512" spans="2:51" s="13" customFormat="1" ht="12">
      <c r="B512" s="231"/>
      <c r="C512" s="232"/>
      <c r="D512" s="222" t="s">
        <v>134</v>
      </c>
      <c r="E512" s="233" t="s">
        <v>19</v>
      </c>
      <c r="F512" s="234" t="s">
        <v>292</v>
      </c>
      <c r="G512" s="232"/>
      <c r="H512" s="235">
        <v>25</v>
      </c>
      <c r="I512" s="236"/>
      <c r="J512" s="232"/>
      <c r="K512" s="232"/>
      <c r="L512" s="237"/>
      <c r="M512" s="238"/>
      <c r="N512" s="239"/>
      <c r="O512" s="239"/>
      <c r="P512" s="239"/>
      <c r="Q512" s="239"/>
      <c r="R512" s="239"/>
      <c r="S512" s="239"/>
      <c r="T512" s="240"/>
      <c r="AT512" s="241" t="s">
        <v>134</v>
      </c>
      <c r="AU512" s="241" t="s">
        <v>83</v>
      </c>
      <c r="AV512" s="13" t="s">
        <v>83</v>
      </c>
      <c r="AW512" s="13" t="s">
        <v>35</v>
      </c>
      <c r="AX512" s="13" t="s">
        <v>81</v>
      </c>
      <c r="AY512" s="241" t="s">
        <v>124</v>
      </c>
    </row>
    <row r="513" spans="2:65" s="1" customFormat="1" ht="16.5" customHeight="1">
      <c r="B513" s="38"/>
      <c r="C513" s="207" t="s">
        <v>627</v>
      </c>
      <c r="D513" s="207" t="s">
        <v>127</v>
      </c>
      <c r="E513" s="208" t="s">
        <v>628</v>
      </c>
      <c r="F513" s="209" t="s">
        <v>629</v>
      </c>
      <c r="G513" s="210" t="s">
        <v>267</v>
      </c>
      <c r="H513" s="211">
        <v>273.5</v>
      </c>
      <c r="I513" s="212"/>
      <c r="J513" s="213">
        <f>ROUND(I513*H513,2)</f>
        <v>0</v>
      </c>
      <c r="K513" s="209" t="s">
        <v>131</v>
      </c>
      <c r="L513" s="43"/>
      <c r="M513" s="214" t="s">
        <v>19</v>
      </c>
      <c r="N513" s="215" t="s">
        <v>44</v>
      </c>
      <c r="O513" s="83"/>
      <c r="P513" s="216">
        <f>O513*H513</f>
        <v>0</v>
      </c>
      <c r="Q513" s="216">
        <v>0</v>
      </c>
      <c r="R513" s="216">
        <f>Q513*H513</f>
        <v>0</v>
      </c>
      <c r="S513" s="216">
        <v>0.0017</v>
      </c>
      <c r="T513" s="217">
        <f>S513*H513</f>
        <v>0.46495</v>
      </c>
      <c r="AR513" s="218" t="s">
        <v>210</v>
      </c>
      <c r="AT513" s="218" t="s">
        <v>127</v>
      </c>
      <c r="AU513" s="218" t="s">
        <v>83</v>
      </c>
      <c r="AY513" s="17" t="s">
        <v>124</v>
      </c>
      <c r="BE513" s="219">
        <f>IF(N513="základní",J513,0)</f>
        <v>0</v>
      </c>
      <c r="BF513" s="219">
        <f>IF(N513="snížená",J513,0)</f>
        <v>0</v>
      </c>
      <c r="BG513" s="219">
        <f>IF(N513="zákl. přenesená",J513,0)</f>
        <v>0</v>
      </c>
      <c r="BH513" s="219">
        <f>IF(N513="sníž. přenesená",J513,0)</f>
        <v>0</v>
      </c>
      <c r="BI513" s="219">
        <f>IF(N513="nulová",J513,0)</f>
        <v>0</v>
      </c>
      <c r="BJ513" s="17" t="s">
        <v>81</v>
      </c>
      <c r="BK513" s="219">
        <f>ROUND(I513*H513,2)</f>
        <v>0</v>
      </c>
      <c r="BL513" s="17" t="s">
        <v>210</v>
      </c>
      <c r="BM513" s="218" t="s">
        <v>630</v>
      </c>
    </row>
    <row r="514" spans="2:51" s="12" customFormat="1" ht="12">
      <c r="B514" s="220"/>
      <c r="C514" s="221"/>
      <c r="D514" s="222" t="s">
        <v>134</v>
      </c>
      <c r="E514" s="223" t="s">
        <v>19</v>
      </c>
      <c r="F514" s="224" t="s">
        <v>631</v>
      </c>
      <c r="G514" s="221"/>
      <c r="H514" s="223" t="s">
        <v>19</v>
      </c>
      <c r="I514" s="225"/>
      <c r="J514" s="221"/>
      <c r="K514" s="221"/>
      <c r="L514" s="226"/>
      <c r="M514" s="227"/>
      <c r="N514" s="228"/>
      <c r="O514" s="228"/>
      <c r="P514" s="228"/>
      <c r="Q514" s="228"/>
      <c r="R514" s="228"/>
      <c r="S514" s="228"/>
      <c r="T514" s="229"/>
      <c r="AT514" s="230" t="s">
        <v>134</v>
      </c>
      <c r="AU514" s="230" t="s">
        <v>83</v>
      </c>
      <c r="AV514" s="12" t="s">
        <v>81</v>
      </c>
      <c r="AW514" s="12" t="s">
        <v>35</v>
      </c>
      <c r="AX514" s="12" t="s">
        <v>73</v>
      </c>
      <c r="AY514" s="230" t="s">
        <v>124</v>
      </c>
    </row>
    <row r="515" spans="2:51" s="13" customFormat="1" ht="12">
      <c r="B515" s="231"/>
      <c r="C515" s="232"/>
      <c r="D515" s="222" t="s">
        <v>134</v>
      </c>
      <c r="E515" s="233" t="s">
        <v>19</v>
      </c>
      <c r="F515" s="234" t="s">
        <v>270</v>
      </c>
      <c r="G515" s="232"/>
      <c r="H515" s="235">
        <v>273.5</v>
      </c>
      <c r="I515" s="236"/>
      <c r="J515" s="232"/>
      <c r="K515" s="232"/>
      <c r="L515" s="237"/>
      <c r="M515" s="238"/>
      <c r="N515" s="239"/>
      <c r="O515" s="239"/>
      <c r="P515" s="239"/>
      <c r="Q515" s="239"/>
      <c r="R515" s="239"/>
      <c r="S515" s="239"/>
      <c r="T515" s="240"/>
      <c r="AT515" s="241" t="s">
        <v>134</v>
      </c>
      <c r="AU515" s="241" t="s">
        <v>83</v>
      </c>
      <c r="AV515" s="13" t="s">
        <v>83</v>
      </c>
      <c r="AW515" s="13" t="s">
        <v>35</v>
      </c>
      <c r="AX515" s="13" t="s">
        <v>81</v>
      </c>
      <c r="AY515" s="241" t="s">
        <v>124</v>
      </c>
    </row>
    <row r="516" spans="2:65" s="1" customFormat="1" ht="16.5" customHeight="1">
      <c r="B516" s="38"/>
      <c r="C516" s="207" t="s">
        <v>632</v>
      </c>
      <c r="D516" s="207" t="s">
        <v>127</v>
      </c>
      <c r="E516" s="208" t="s">
        <v>633</v>
      </c>
      <c r="F516" s="209" t="s">
        <v>634</v>
      </c>
      <c r="G516" s="210" t="s">
        <v>267</v>
      </c>
      <c r="H516" s="211">
        <v>105.5</v>
      </c>
      <c r="I516" s="212"/>
      <c r="J516" s="213">
        <f>ROUND(I516*H516,2)</f>
        <v>0</v>
      </c>
      <c r="K516" s="209" t="s">
        <v>131</v>
      </c>
      <c r="L516" s="43"/>
      <c r="M516" s="214" t="s">
        <v>19</v>
      </c>
      <c r="N516" s="215" t="s">
        <v>44</v>
      </c>
      <c r="O516" s="83"/>
      <c r="P516" s="216">
        <f>O516*H516</f>
        <v>0</v>
      </c>
      <c r="Q516" s="216">
        <v>0</v>
      </c>
      <c r="R516" s="216">
        <f>Q516*H516</f>
        <v>0</v>
      </c>
      <c r="S516" s="216">
        <v>0.00175</v>
      </c>
      <c r="T516" s="217">
        <f>S516*H516</f>
        <v>0.184625</v>
      </c>
      <c r="AR516" s="218" t="s">
        <v>210</v>
      </c>
      <c r="AT516" s="218" t="s">
        <v>127</v>
      </c>
      <c r="AU516" s="218" t="s">
        <v>83</v>
      </c>
      <c r="AY516" s="17" t="s">
        <v>124</v>
      </c>
      <c r="BE516" s="219">
        <f>IF(N516="základní",J516,0)</f>
        <v>0</v>
      </c>
      <c r="BF516" s="219">
        <f>IF(N516="snížená",J516,0)</f>
        <v>0</v>
      </c>
      <c r="BG516" s="219">
        <f>IF(N516="zákl. přenesená",J516,0)</f>
        <v>0</v>
      </c>
      <c r="BH516" s="219">
        <f>IF(N516="sníž. přenesená",J516,0)</f>
        <v>0</v>
      </c>
      <c r="BI516" s="219">
        <f>IF(N516="nulová",J516,0)</f>
        <v>0</v>
      </c>
      <c r="BJ516" s="17" t="s">
        <v>81</v>
      </c>
      <c r="BK516" s="219">
        <f>ROUND(I516*H516,2)</f>
        <v>0</v>
      </c>
      <c r="BL516" s="17" t="s">
        <v>210</v>
      </c>
      <c r="BM516" s="218" t="s">
        <v>635</v>
      </c>
    </row>
    <row r="517" spans="2:51" s="12" customFormat="1" ht="12">
      <c r="B517" s="220"/>
      <c r="C517" s="221"/>
      <c r="D517" s="222" t="s">
        <v>134</v>
      </c>
      <c r="E517" s="223" t="s">
        <v>19</v>
      </c>
      <c r="F517" s="224" t="s">
        <v>636</v>
      </c>
      <c r="G517" s="221"/>
      <c r="H517" s="223" t="s">
        <v>19</v>
      </c>
      <c r="I517" s="225"/>
      <c r="J517" s="221"/>
      <c r="K517" s="221"/>
      <c r="L517" s="226"/>
      <c r="M517" s="227"/>
      <c r="N517" s="228"/>
      <c r="O517" s="228"/>
      <c r="P517" s="228"/>
      <c r="Q517" s="228"/>
      <c r="R517" s="228"/>
      <c r="S517" s="228"/>
      <c r="T517" s="229"/>
      <c r="AT517" s="230" t="s">
        <v>134</v>
      </c>
      <c r="AU517" s="230" t="s">
        <v>83</v>
      </c>
      <c r="AV517" s="12" t="s">
        <v>81</v>
      </c>
      <c r="AW517" s="12" t="s">
        <v>35</v>
      </c>
      <c r="AX517" s="12" t="s">
        <v>73</v>
      </c>
      <c r="AY517" s="230" t="s">
        <v>124</v>
      </c>
    </row>
    <row r="518" spans="2:51" s="13" customFormat="1" ht="12">
      <c r="B518" s="231"/>
      <c r="C518" s="232"/>
      <c r="D518" s="222" t="s">
        <v>134</v>
      </c>
      <c r="E518" s="233" t="s">
        <v>19</v>
      </c>
      <c r="F518" s="234" t="s">
        <v>275</v>
      </c>
      <c r="G518" s="232"/>
      <c r="H518" s="235">
        <v>105.5</v>
      </c>
      <c r="I518" s="236"/>
      <c r="J518" s="232"/>
      <c r="K518" s="232"/>
      <c r="L518" s="237"/>
      <c r="M518" s="238"/>
      <c r="N518" s="239"/>
      <c r="O518" s="239"/>
      <c r="P518" s="239"/>
      <c r="Q518" s="239"/>
      <c r="R518" s="239"/>
      <c r="S518" s="239"/>
      <c r="T518" s="240"/>
      <c r="AT518" s="241" t="s">
        <v>134</v>
      </c>
      <c r="AU518" s="241" t="s">
        <v>83</v>
      </c>
      <c r="AV518" s="13" t="s">
        <v>83</v>
      </c>
      <c r="AW518" s="13" t="s">
        <v>35</v>
      </c>
      <c r="AX518" s="13" t="s">
        <v>81</v>
      </c>
      <c r="AY518" s="241" t="s">
        <v>124</v>
      </c>
    </row>
    <row r="519" spans="2:65" s="1" customFormat="1" ht="24" customHeight="1">
      <c r="B519" s="38"/>
      <c r="C519" s="207" t="s">
        <v>637</v>
      </c>
      <c r="D519" s="207" t="s">
        <v>127</v>
      </c>
      <c r="E519" s="208" t="s">
        <v>638</v>
      </c>
      <c r="F519" s="209" t="s">
        <v>639</v>
      </c>
      <c r="G519" s="210" t="s">
        <v>396</v>
      </c>
      <c r="H519" s="265"/>
      <c r="I519" s="212"/>
      <c r="J519" s="213">
        <f>ROUND(I519*H519,2)</f>
        <v>0</v>
      </c>
      <c r="K519" s="209" t="s">
        <v>131</v>
      </c>
      <c r="L519" s="43"/>
      <c r="M519" s="214" t="s">
        <v>19</v>
      </c>
      <c r="N519" s="215" t="s">
        <v>44</v>
      </c>
      <c r="O519" s="83"/>
      <c r="P519" s="216">
        <f>O519*H519</f>
        <v>0</v>
      </c>
      <c r="Q519" s="216">
        <v>0</v>
      </c>
      <c r="R519" s="216">
        <f>Q519*H519</f>
        <v>0</v>
      </c>
      <c r="S519" s="216">
        <v>0</v>
      </c>
      <c r="T519" s="217">
        <f>S519*H519</f>
        <v>0</v>
      </c>
      <c r="AR519" s="218" t="s">
        <v>210</v>
      </c>
      <c r="AT519" s="218" t="s">
        <v>127</v>
      </c>
      <c r="AU519" s="218" t="s">
        <v>83</v>
      </c>
      <c r="AY519" s="17" t="s">
        <v>124</v>
      </c>
      <c r="BE519" s="219">
        <f>IF(N519="základní",J519,0)</f>
        <v>0</v>
      </c>
      <c r="BF519" s="219">
        <f>IF(N519="snížená",J519,0)</f>
        <v>0</v>
      </c>
      <c r="BG519" s="219">
        <f>IF(N519="zákl. přenesená",J519,0)</f>
        <v>0</v>
      </c>
      <c r="BH519" s="219">
        <f>IF(N519="sníž. přenesená",J519,0)</f>
        <v>0</v>
      </c>
      <c r="BI519" s="219">
        <f>IF(N519="nulová",J519,0)</f>
        <v>0</v>
      </c>
      <c r="BJ519" s="17" t="s">
        <v>81</v>
      </c>
      <c r="BK519" s="219">
        <f>ROUND(I519*H519,2)</f>
        <v>0</v>
      </c>
      <c r="BL519" s="17" t="s">
        <v>210</v>
      </c>
      <c r="BM519" s="218" t="s">
        <v>640</v>
      </c>
    </row>
    <row r="520" spans="2:65" s="1" customFormat="1" ht="24" customHeight="1">
      <c r="B520" s="38"/>
      <c r="C520" s="207" t="s">
        <v>641</v>
      </c>
      <c r="D520" s="207" t="s">
        <v>127</v>
      </c>
      <c r="E520" s="208" t="s">
        <v>642</v>
      </c>
      <c r="F520" s="209" t="s">
        <v>643</v>
      </c>
      <c r="G520" s="210" t="s">
        <v>396</v>
      </c>
      <c r="H520" s="265"/>
      <c r="I520" s="212"/>
      <c r="J520" s="213">
        <f>ROUND(I520*H520,2)</f>
        <v>0</v>
      </c>
      <c r="K520" s="209" t="s">
        <v>131</v>
      </c>
      <c r="L520" s="43"/>
      <c r="M520" s="214" t="s">
        <v>19</v>
      </c>
      <c r="N520" s="215" t="s">
        <v>44</v>
      </c>
      <c r="O520" s="83"/>
      <c r="P520" s="216">
        <f>O520*H520</f>
        <v>0</v>
      </c>
      <c r="Q520" s="216">
        <v>0</v>
      </c>
      <c r="R520" s="216">
        <f>Q520*H520</f>
        <v>0</v>
      </c>
      <c r="S520" s="216">
        <v>0</v>
      </c>
      <c r="T520" s="217">
        <f>S520*H520</f>
        <v>0</v>
      </c>
      <c r="AR520" s="218" t="s">
        <v>210</v>
      </c>
      <c r="AT520" s="218" t="s">
        <v>127</v>
      </c>
      <c r="AU520" s="218" t="s">
        <v>83</v>
      </c>
      <c r="AY520" s="17" t="s">
        <v>124</v>
      </c>
      <c r="BE520" s="219">
        <f>IF(N520="základní",J520,0)</f>
        <v>0</v>
      </c>
      <c r="BF520" s="219">
        <f>IF(N520="snížená",J520,0)</f>
        <v>0</v>
      </c>
      <c r="BG520" s="219">
        <f>IF(N520="zákl. přenesená",J520,0)</f>
        <v>0</v>
      </c>
      <c r="BH520" s="219">
        <f>IF(N520="sníž. přenesená",J520,0)</f>
        <v>0</v>
      </c>
      <c r="BI520" s="219">
        <f>IF(N520="nulová",J520,0)</f>
        <v>0</v>
      </c>
      <c r="BJ520" s="17" t="s">
        <v>81</v>
      </c>
      <c r="BK520" s="219">
        <f>ROUND(I520*H520,2)</f>
        <v>0</v>
      </c>
      <c r="BL520" s="17" t="s">
        <v>210</v>
      </c>
      <c r="BM520" s="218" t="s">
        <v>644</v>
      </c>
    </row>
    <row r="521" spans="2:63" s="11" customFormat="1" ht="22.8" customHeight="1">
      <c r="B521" s="191"/>
      <c r="C521" s="192"/>
      <c r="D521" s="193" t="s">
        <v>72</v>
      </c>
      <c r="E521" s="205" t="s">
        <v>645</v>
      </c>
      <c r="F521" s="205" t="s">
        <v>646</v>
      </c>
      <c r="G521" s="192"/>
      <c r="H521" s="192"/>
      <c r="I521" s="195"/>
      <c r="J521" s="206">
        <f>BK521</f>
        <v>0</v>
      </c>
      <c r="K521" s="192"/>
      <c r="L521" s="197"/>
      <c r="M521" s="198"/>
      <c r="N521" s="199"/>
      <c r="O521" s="199"/>
      <c r="P521" s="200">
        <f>SUM(P522:P560)</f>
        <v>0</v>
      </c>
      <c r="Q521" s="199"/>
      <c r="R521" s="200">
        <f>SUM(R522:R560)</f>
        <v>0.025152</v>
      </c>
      <c r="S521" s="199"/>
      <c r="T521" s="201">
        <f>SUM(T522:T560)</f>
        <v>0.6083000000000001</v>
      </c>
      <c r="AR521" s="202" t="s">
        <v>83</v>
      </c>
      <c r="AT521" s="203" t="s">
        <v>72</v>
      </c>
      <c r="AU521" s="203" t="s">
        <v>81</v>
      </c>
      <c r="AY521" s="202" t="s">
        <v>124</v>
      </c>
      <c r="BK521" s="204">
        <f>SUM(BK522:BK560)</f>
        <v>0</v>
      </c>
    </row>
    <row r="522" spans="2:65" s="1" customFormat="1" ht="24" customHeight="1">
      <c r="B522" s="38"/>
      <c r="C522" s="207" t="s">
        <v>647</v>
      </c>
      <c r="D522" s="207" t="s">
        <v>127</v>
      </c>
      <c r="E522" s="208" t="s">
        <v>648</v>
      </c>
      <c r="F522" s="209" t="s">
        <v>649</v>
      </c>
      <c r="G522" s="210" t="s">
        <v>650</v>
      </c>
      <c r="H522" s="211">
        <v>1</v>
      </c>
      <c r="I522" s="212"/>
      <c r="J522" s="213">
        <f>ROUND(I522*H522,2)</f>
        <v>0</v>
      </c>
      <c r="K522" s="209" t="s">
        <v>19</v>
      </c>
      <c r="L522" s="43"/>
      <c r="M522" s="214" t="s">
        <v>19</v>
      </c>
      <c r="N522" s="215" t="s">
        <v>44</v>
      </c>
      <c r="O522" s="83"/>
      <c r="P522" s="216">
        <f>O522*H522</f>
        <v>0</v>
      </c>
      <c r="Q522" s="216">
        <v>0</v>
      </c>
      <c r="R522" s="216">
        <f>Q522*H522</f>
        <v>0</v>
      </c>
      <c r="S522" s="216">
        <v>0</v>
      </c>
      <c r="T522" s="217">
        <f>S522*H522</f>
        <v>0</v>
      </c>
      <c r="AR522" s="218" t="s">
        <v>210</v>
      </c>
      <c r="AT522" s="218" t="s">
        <v>127</v>
      </c>
      <c r="AU522" s="218" t="s">
        <v>83</v>
      </c>
      <c r="AY522" s="17" t="s">
        <v>124</v>
      </c>
      <c r="BE522" s="219">
        <f>IF(N522="základní",J522,0)</f>
        <v>0</v>
      </c>
      <c r="BF522" s="219">
        <f>IF(N522="snížená",J522,0)</f>
        <v>0</v>
      </c>
      <c r="BG522" s="219">
        <f>IF(N522="zákl. přenesená",J522,0)</f>
        <v>0</v>
      </c>
      <c r="BH522" s="219">
        <f>IF(N522="sníž. přenesená",J522,0)</f>
        <v>0</v>
      </c>
      <c r="BI522" s="219">
        <f>IF(N522="nulová",J522,0)</f>
        <v>0</v>
      </c>
      <c r="BJ522" s="17" t="s">
        <v>81</v>
      </c>
      <c r="BK522" s="219">
        <f>ROUND(I522*H522,2)</f>
        <v>0</v>
      </c>
      <c r="BL522" s="17" t="s">
        <v>210</v>
      </c>
      <c r="BM522" s="218" t="s">
        <v>651</v>
      </c>
    </row>
    <row r="523" spans="2:65" s="1" customFormat="1" ht="16.5" customHeight="1">
      <c r="B523" s="38"/>
      <c r="C523" s="207" t="s">
        <v>652</v>
      </c>
      <c r="D523" s="207" t="s">
        <v>127</v>
      </c>
      <c r="E523" s="208" t="s">
        <v>653</v>
      </c>
      <c r="F523" s="209" t="s">
        <v>654</v>
      </c>
      <c r="G523" s="210" t="s">
        <v>254</v>
      </c>
      <c r="H523" s="211">
        <v>41</v>
      </c>
      <c r="I523" s="212"/>
      <c r="J523" s="213">
        <f>ROUND(I523*H523,2)</f>
        <v>0</v>
      </c>
      <c r="K523" s="209" t="s">
        <v>131</v>
      </c>
      <c r="L523" s="43"/>
      <c r="M523" s="214" t="s">
        <v>19</v>
      </c>
      <c r="N523" s="215" t="s">
        <v>44</v>
      </c>
      <c r="O523" s="83"/>
      <c r="P523" s="216">
        <f>O523*H523</f>
        <v>0</v>
      </c>
      <c r="Q523" s="216">
        <v>0</v>
      </c>
      <c r="R523" s="216">
        <f>Q523*H523</f>
        <v>0</v>
      </c>
      <c r="S523" s="216">
        <v>0.0032</v>
      </c>
      <c r="T523" s="217">
        <f>S523*H523</f>
        <v>0.1312</v>
      </c>
      <c r="AR523" s="218" t="s">
        <v>210</v>
      </c>
      <c r="AT523" s="218" t="s">
        <v>127</v>
      </c>
      <c r="AU523" s="218" t="s">
        <v>83</v>
      </c>
      <c r="AY523" s="17" t="s">
        <v>124</v>
      </c>
      <c r="BE523" s="219">
        <f>IF(N523="základní",J523,0)</f>
        <v>0</v>
      </c>
      <c r="BF523" s="219">
        <f>IF(N523="snížená",J523,0)</f>
        <v>0</v>
      </c>
      <c r="BG523" s="219">
        <f>IF(N523="zákl. přenesená",J523,0)</f>
        <v>0</v>
      </c>
      <c r="BH523" s="219">
        <f>IF(N523="sníž. přenesená",J523,0)</f>
        <v>0</v>
      </c>
      <c r="BI523" s="219">
        <f>IF(N523="nulová",J523,0)</f>
        <v>0</v>
      </c>
      <c r="BJ523" s="17" t="s">
        <v>81</v>
      </c>
      <c r="BK523" s="219">
        <f>ROUND(I523*H523,2)</f>
        <v>0</v>
      </c>
      <c r="BL523" s="17" t="s">
        <v>210</v>
      </c>
      <c r="BM523" s="218" t="s">
        <v>655</v>
      </c>
    </row>
    <row r="524" spans="2:51" s="12" customFormat="1" ht="12">
      <c r="B524" s="220"/>
      <c r="C524" s="221"/>
      <c r="D524" s="222" t="s">
        <v>134</v>
      </c>
      <c r="E524" s="223" t="s">
        <v>19</v>
      </c>
      <c r="F524" s="224" t="s">
        <v>656</v>
      </c>
      <c r="G524" s="221"/>
      <c r="H524" s="223" t="s">
        <v>19</v>
      </c>
      <c r="I524" s="225"/>
      <c r="J524" s="221"/>
      <c r="K524" s="221"/>
      <c r="L524" s="226"/>
      <c r="M524" s="227"/>
      <c r="N524" s="228"/>
      <c r="O524" s="228"/>
      <c r="P524" s="228"/>
      <c r="Q524" s="228"/>
      <c r="R524" s="228"/>
      <c r="S524" s="228"/>
      <c r="T524" s="229"/>
      <c r="AT524" s="230" t="s">
        <v>134</v>
      </c>
      <c r="AU524" s="230" t="s">
        <v>83</v>
      </c>
      <c r="AV524" s="12" t="s">
        <v>81</v>
      </c>
      <c r="AW524" s="12" t="s">
        <v>35</v>
      </c>
      <c r="AX524" s="12" t="s">
        <v>73</v>
      </c>
      <c r="AY524" s="230" t="s">
        <v>124</v>
      </c>
    </row>
    <row r="525" spans="2:51" s="13" customFormat="1" ht="12">
      <c r="B525" s="231"/>
      <c r="C525" s="232"/>
      <c r="D525" s="222" t="s">
        <v>134</v>
      </c>
      <c r="E525" s="233" t="s">
        <v>19</v>
      </c>
      <c r="F525" s="234" t="s">
        <v>187</v>
      </c>
      <c r="G525" s="232"/>
      <c r="H525" s="235">
        <v>8</v>
      </c>
      <c r="I525" s="236"/>
      <c r="J525" s="232"/>
      <c r="K525" s="232"/>
      <c r="L525" s="237"/>
      <c r="M525" s="238"/>
      <c r="N525" s="239"/>
      <c r="O525" s="239"/>
      <c r="P525" s="239"/>
      <c r="Q525" s="239"/>
      <c r="R525" s="239"/>
      <c r="S525" s="239"/>
      <c r="T525" s="240"/>
      <c r="AT525" s="241" t="s">
        <v>134</v>
      </c>
      <c r="AU525" s="241" t="s">
        <v>83</v>
      </c>
      <c r="AV525" s="13" t="s">
        <v>83</v>
      </c>
      <c r="AW525" s="13" t="s">
        <v>35</v>
      </c>
      <c r="AX525" s="13" t="s">
        <v>73</v>
      </c>
      <c r="AY525" s="241" t="s">
        <v>124</v>
      </c>
    </row>
    <row r="526" spans="2:51" s="12" customFormat="1" ht="12">
      <c r="B526" s="220"/>
      <c r="C526" s="221"/>
      <c r="D526" s="222" t="s">
        <v>134</v>
      </c>
      <c r="E526" s="223" t="s">
        <v>19</v>
      </c>
      <c r="F526" s="224" t="s">
        <v>657</v>
      </c>
      <c r="G526" s="221"/>
      <c r="H526" s="223" t="s">
        <v>19</v>
      </c>
      <c r="I526" s="225"/>
      <c r="J526" s="221"/>
      <c r="K526" s="221"/>
      <c r="L526" s="226"/>
      <c r="M526" s="227"/>
      <c r="N526" s="228"/>
      <c r="O526" s="228"/>
      <c r="P526" s="228"/>
      <c r="Q526" s="228"/>
      <c r="R526" s="228"/>
      <c r="S526" s="228"/>
      <c r="T526" s="229"/>
      <c r="AT526" s="230" t="s">
        <v>134</v>
      </c>
      <c r="AU526" s="230" t="s">
        <v>83</v>
      </c>
      <c r="AV526" s="12" t="s">
        <v>81</v>
      </c>
      <c r="AW526" s="12" t="s">
        <v>35</v>
      </c>
      <c r="AX526" s="12" t="s">
        <v>73</v>
      </c>
      <c r="AY526" s="230" t="s">
        <v>124</v>
      </c>
    </row>
    <row r="527" spans="2:51" s="13" customFormat="1" ht="12">
      <c r="B527" s="231"/>
      <c r="C527" s="232"/>
      <c r="D527" s="222" t="s">
        <v>134</v>
      </c>
      <c r="E527" s="233" t="s">
        <v>19</v>
      </c>
      <c r="F527" s="234" t="s">
        <v>322</v>
      </c>
      <c r="G527" s="232"/>
      <c r="H527" s="235">
        <v>31</v>
      </c>
      <c r="I527" s="236"/>
      <c r="J527" s="232"/>
      <c r="K527" s="232"/>
      <c r="L527" s="237"/>
      <c r="M527" s="238"/>
      <c r="N527" s="239"/>
      <c r="O527" s="239"/>
      <c r="P527" s="239"/>
      <c r="Q527" s="239"/>
      <c r="R527" s="239"/>
      <c r="S527" s="239"/>
      <c r="T527" s="240"/>
      <c r="AT527" s="241" t="s">
        <v>134</v>
      </c>
      <c r="AU527" s="241" t="s">
        <v>83</v>
      </c>
      <c r="AV527" s="13" t="s">
        <v>83</v>
      </c>
      <c r="AW527" s="13" t="s">
        <v>35</v>
      </c>
      <c r="AX527" s="13" t="s">
        <v>73</v>
      </c>
      <c r="AY527" s="241" t="s">
        <v>124</v>
      </c>
    </row>
    <row r="528" spans="2:51" s="12" customFormat="1" ht="12">
      <c r="B528" s="220"/>
      <c r="C528" s="221"/>
      <c r="D528" s="222" t="s">
        <v>134</v>
      </c>
      <c r="E528" s="223" t="s">
        <v>19</v>
      </c>
      <c r="F528" s="224" t="s">
        <v>658</v>
      </c>
      <c r="G528" s="221"/>
      <c r="H528" s="223" t="s">
        <v>19</v>
      </c>
      <c r="I528" s="225"/>
      <c r="J528" s="221"/>
      <c r="K528" s="221"/>
      <c r="L528" s="226"/>
      <c r="M528" s="227"/>
      <c r="N528" s="228"/>
      <c r="O528" s="228"/>
      <c r="P528" s="228"/>
      <c r="Q528" s="228"/>
      <c r="R528" s="228"/>
      <c r="S528" s="228"/>
      <c r="T528" s="229"/>
      <c r="AT528" s="230" t="s">
        <v>134</v>
      </c>
      <c r="AU528" s="230" t="s">
        <v>83</v>
      </c>
      <c r="AV528" s="12" t="s">
        <v>81</v>
      </c>
      <c r="AW528" s="12" t="s">
        <v>35</v>
      </c>
      <c r="AX528" s="12" t="s">
        <v>73</v>
      </c>
      <c r="AY528" s="230" t="s">
        <v>124</v>
      </c>
    </row>
    <row r="529" spans="2:51" s="13" customFormat="1" ht="12">
      <c r="B529" s="231"/>
      <c r="C529" s="232"/>
      <c r="D529" s="222" t="s">
        <v>134</v>
      </c>
      <c r="E529" s="233" t="s">
        <v>19</v>
      </c>
      <c r="F529" s="234" t="s">
        <v>83</v>
      </c>
      <c r="G529" s="232"/>
      <c r="H529" s="235">
        <v>2</v>
      </c>
      <c r="I529" s="236"/>
      <c r="J529" s="232"/>
      <c r="K529" s="232"/>
      <c r="L529" s="237"/>
      <c r="M529" s="238"/>
      <c r="N529" s="239"/>
      <c r="O529" s="239"/>
      <c r="P529" s="239"/>
      <c r="Q529" s="239"/>
      <c r="R529" s="239"/>
      <c r="S529" s="239"/>
      <c r="T529" s="240"/>
      <c r="AT529" s="241" t="s">
        <v>134</v>
      </c>
      <c r="AU529" s="241" t="s">
        <v>83</v>
      </c>
      <c r="AV529" s="13" t="s">
        <v>83</v>
      </c>
      <c r="AW529" s="13" t="s">
        <v>35</v>
      </c>
      <c r="AX529" s="13" t="s">
        <v>73</v>
      </c>
      <c r="AY529" s="241" t="s">
        <v>124</v>
      </c>
    </row>
    <row r="530" spans="2:51" s="14" customFormat="1" ht="12">
      <c r="B530" s="242"/>
      <c r="C530" s="243"/>
      <c r="D530" s="222" t="s">
        <v>134</v>
      </c>
      <c r="E530" s="244" t="s">
        <v>19</v>
      </c>
      <c r="F530" s="245" t="s">
        <v>175</v>
      </c>
      <c r="G530" s="243"/>
      <c r="H530" s="246">
        <v>41</v>
      </c>
      <c r="I530" s="247"/>
      <c r="J530" s="243"/>
      <c r="K530" s="243"/>
      <c r="L530" s="248"/>
      <c r="M530" s="249"/>
      <c r="N530" s="250"/>
      <c r="O530" s="250"/>
      <c r="P530" s="250"/>
      <c r="Q530" s="250"/>
      <c r="R530" s="250"/>
      <c r="S530" s="250"/>
      <c r="T530" s="251"/>
      <c r="AT530" s="252" t="s">
        <v>134</v>
      </c>
      <c r="AU530" s="252" t="s">
        <v>83</v>
      </c>
      <c r="AV530" s="14" t="s">
        <v>132</v>
      </c>
      <c r="AW530" s="14" t="s">
        <v>35</v>
      </c>
      <c r="AX530" s="14" t="s">
        <v>81</v>
      </c>
      <c r="AY530" s="252" t="s">
        <v>124</v>
      </c>
    </row>
    <row r="531" spans="2:65" s="1" customFormat="1" ht="16.5" customHeight="1">
      <c r="B531" s="38"/>
      <c r="C531" s="207" t="s">
        <v>659</v>
      </c>
      <c r="D531" s="207" t="s">
        <v>127</v>
      </c>
      <c r="E531" s="208" t="s">
        <v>660</v>
      </c>
      <c r="F531" s="209" t="s">
        <v>661</v>
      </c>
      <c r="G531" s="210" t="s">
        <v>254</v>
      </c>
      <c r="H531" s="211">
        <v>1</v>
      </c>
      <c r="I531" s="212"/>
      <c r="J531" s="213">
        <f>ROUND(I531*H531,2)</f>
        <v>0</v>
      </c>
      <c r="K531" s="209" t="s">
        <v>131</v>
      </c>
      <c r="L531" s="43"/>
      <c r="M531" s="214" t="s">
        <v>19</v>
      </c>
      <c r="N531" s="215" t="s">
        <v>44</v>
      </c>
      <c r="O531" s="83"/>
      <c r="P531" s="216">
        <f>O531*H531</f>
        <v>0</v>
      </c>
      <c r="Q531" s="216">
        <v>0</v>
      </c>
      <c r="R531" s="216">
        <f>Q531*H531</f>
        <v>0</v>
      </c>
      <c r="S531" s="216">
        <v>0.013</v>
      </c>
      <c r="T531" s="217">
        <f>S531*H531</f>
        <v>0.013</v>
      </c>
      <c r="AR531" s="218" t="s">
        <v>210</v>
      </c>
      <c r="AT531" s="218" t="s">
        <v>127</v>
      </c>
      <c r="AU531" s="218" t="s">
        <v>83</v>
      </c>
      <c r="AY531" s="17" t="s">
        <v>124</v>
      </c>
      <c r="BE531" s="219">
        <f>IF(N531="základní",J531,0)</f>
        <v>0</v>
      </c>
      <c r="BF531" s="219">
        <f>IF(N531="snížená",J531,0)</f>
        <v>0</v>
      </c>
      <c r="BG531" s="219">
        <f>IF(N531="zákl. přenesená",J531,0)</f>
        <v>0</v>
      </c>
      <c r="BH531" s="219">
        <f>IF(N531="sníž. přenesená",J531,0)</f>
        <v>0</v>
      </c>
      <c r="BI531" s="219">
        <f>IF(N531="nulová",J531,0)</f>
        <v>0</v>
      </c>
      <c r="BJ531" s="17" t="s">
        <v>81</v>
      </c>
      <c r="BK531" s="219">
        <f>ROUND(I531*H531,2)</f>
        <v>0</v>
      </c>
      <c r="BL531" s="17" t="s">
        <v>210</v>
      </c>
      <c r="BM531" s="218" t="s">
        <v>662</v>
      </c>
    </row>
    <row r="532" spans="2:51" s="12" customFormat="1" ht="12">
      <c r="B532" s="220"/>
      <c r="C532" s="221"/>
      <c r="D532" s="222" t="s">
        <v>134</v>
      </c>
      <c r="E532" s="223" t="s">
        <v>19</v>
      </c>
      <c r="F532" s="224" t="s">
        <v>663</v>
      </c>
      <c r="G532" s="221"/>
      <c r="H532" s="223" t="s">
        <v>19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9"/>
      <c r="AT532" s="230" t="s">
        <v>134</v>
      </c>
      <c r="AU532" s="230" t="s">
        <v>83</v>
      </c>
      <c r="AV532" s="12" t="s">
        <v>81</v>
      </c>
      <c r="AW532" s="12" t="s">
        <v>35</v>
      </c>
      <c r="AX532" s="12" t="s">
        <v>73</v>
      </c>
      <c r="AY532" s="230" t="s">
        <v>124</v>
      </c>
    </row>
    <row r="533" spans="2:51" s="13" customFormat="1" ht="12">
      <c r="B533" s="231"/>
      <c r="C533" s="232"/>
      <c r="D533" s="222" t="s">
        <v>134</v>
      </c>
      <c r="E533" s="233" t="s">
        <v>19</v>
      </c>
      <c r="F533" s="234" t="s">
        <v>81</v>
      </c>
      <c r="G533" s="232"/>
      <c r="H533" s="235">
        <v>1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40"/>
      <c r="AT533" s="241" t="s">
        <v>134</v>
      </c>
      <c r="AU533" s="241" t="s">
        <v>83</v>
      </c>
      <c r="AV533" s="13" t="s">
        <v>83</v>
      </c>
      <c r="AW533" s="13" t="s">
        <v>35</v>
      </c>
      <c r="AX533" s="13" t="s">
        <v>81</v>
      </c>
      <c r="AY533" s="241" t="s">
        <v>124</v>
      </c>
    </row>
    <row r="534" spans="2:65" s="1" customFormat="1" ht="16.5" customHeight="1">
      <c r="B534" s="38"/>
      <c r="C534" s="207" t="s">
        <v>664</v>
      </c>
      <c r="D534" s="207" t="s">
        <v>127</v>
      </c>
      <c r="E534" s="208" t="s">
        <v>665</v>
      </c>
      <c r="F534" s="209" t="s">
        <v>666</v>
      </c>
      <c r="G534" s="210" t="s">
        <v>254</v>
      </c>
      <c r="H534" s="211">
        <v>17</v>
      </c>
      <c r="I534" s="212"/>
      <c r="J534" s="213">
        <f>ROUND(I534*H534,2)</f>
        <v>0</v>
      </c>
      <c r="K534" s="209" t="s">
        <v>131</v>
      </c>
      <c r="L534" s="43"/>
      <c r="M534" s="214" t="s">
        <v>19</v>
      </c>
      <c r="N534" s="215" t="s">
        <v>44</v>
      </c>
      <c r="O534" s="83"/>
      <c r="P534" s="216">
        <f>O534*H534</f>
        <v>0</v>
      </c>
      <c r="Q534" s="216">
        <v>0</v>
      </c>
      <c r="R534" s="216">
        <f>Q534*H534</f>
        <v>0</v>
      </c>
      <c r="S534" s="216">
        <v>0.0273</v>
      </c>
      <c r="T534" s="217">
        <f>S534*H534</f>
        <v>0.4641</v>
      </c>
      <c r="AR534" s="218" t="s">
        <v>210</v>
      </c>
      <c r="AT534" s="218" t="s">
        <v>127</v>
      </c>
      <c r="AU534" s="218" t="s">
        <v>83</v>
      </c>
      <c r="AY534" s="17" t="s">
        <v>124</v>
      </c>
      <c r="BE534" s="219">
        <f>IF(N534="základní",J534,0)</f>
        <v>0</v>
      </c>
      <c r="BF534" s="219">
        <f>IF(N534="snížená",J534,0)</f>
        <v>0</v>
      </c>
      <c r="BG534" s="219">
        <f>IF(N534="zákl. přenesená",J534,0)</f>
        <v>0</v>
      </c>
      <c r="BH534" s="219">
        <f>IF(N534="sníž. přenesená",J534,0)</f>
        <v>0</v>
      </c>
      <c r="BI534" s="219">
        <f>IF(N534="nulová",J534,0)</f>
        <v>0</v>
      </c>
      <c r="BJ534" s="17" t="s">
        <v>81</v>
      </c>
      <c r="BK534" s="219">
        <f>ROUND(I534*H534,2)</f>
        <v>0</v>
      </c>
      <c r="BL534" s="17" t="s">
        <v>210</v>
      </c>
      <c r="BM534" s="218" t="s">
        <v>667</v>
      </c>
    </row>
    <row r="535" spans="2:51" s="12" customFormat="1" ht="12">
      <c r="B535" s="220"/>
      <c r="C535" s="221"/>
      <c r="D535" s="222" t="s">
        <v>134</v>
      </c>
      <c r="E535" s="223" t="s">
        <v>19</v>
      </c>
      <c r="F535" s="224" t="s">
        <v>668</v>
      </c>
      <c r="G535" s="221"/>
      <c r="H535" s="223" t="s">
        <v>19</v>
      </c>
      <c r="I535" s="225"/>
      <c r="J535" s="221"/>
      <c r="K535" s="221"/>
      <c r="L535" s="226"/>
      <c r="M535" s="227"/>
      <c r="N535" s="228"/>
      <c r="O535" s="228"/>
      <c r="P535" s="228"/>
      <c r="Q535" s="228"/>
      <c r="R535" s="228"/>
      <c r="S535" s="228"/>
      <c r="T535" s="229"/>
      <c r="AT535" s="230" t="s">
        <v>134</v>
      </c>
      <c r="AU535" s="230" t="s">
        <v>83</v>
      </c>
      <c r="AV535" s="12" t="s">
        <v>81</v>
      </c>
      <c r="AW535" s="12" t="s">
        <v>35</v>
      </c>
      <c r="AX535" s="12" t="s">
        <v>73</v>
      </c>
      <c r="AY535" s="230" t="s">
        <v>124</v>
      </c>
    </row>
    <row r="536" spans="2:51" s="13" customFormat="1" ht="12">
      <c r="B536" s="231"/>
      <c r="C536" s="232"/>
      <c r="D536" s="222" t="s">
        <v>134</v>
      </c>
      <c r="E536" s="233" t="s">
        <v>19</v>
      </c>
      <c r="F536" s="234" t="s">
        <v>244</v>
      </c>
      <c r="G536" s="232"/>
      <c r="H536" s="235">
        <v>17</v>
      </c>
      <c r="I536" s="236"/>
      <c r="J536" s="232"/>
      <c r="K536" s="232"/>
      <c r="L536" s="237"/>
      <c r="M536" s="238"/>
      <c r="N536" s="239"/>
      <c r="O536" s="239"/>
      <c r="P536" s="239"/>
      <c r="Q536" s="239"/>
      <c r="R536" s="239"/>
      <c r="S536" s="239"/>
      <c r="T536" s="240"/>
      <c r="AT536" s="241" t="s">
        <v>134</v>
      </c>
      <c r="AU536" s="241" t="s">
        <v>83</v>
      </c>
      <c r="AV536" s="13" t="s">
        <v>83</v>
      </c>
      <c r="AW536" s="13" t="s">
        <v>35</v>
      </c>
      <c r="AX536" s="13" t="s">
        <v>81</v>
      </c>
      <c r="AY536" s="241" t="s">
        <v>124</v>
      </c>
    </row>
    <row r="537" spans="2:65" s="1" customFormat="1" ht="16.5" customHeight="1">
      <c r="B537" s="38"/>
      <c r="C537" s="207" t="s">
        <v>669</v>
      </c>
      <c r="D537" s="207" t="s">
        <v>127</v>
      </c>
      <c r="E537" s="208" t="s">
        <v>670</v>
      </c>
      <c r="F537" s="209" t="s">
        <v>671</v>
      </c>
      <c r="G537" s="210" t="s">
        <v>130</v>
      </c>
      <c r="H537" s="211">
        <v>62.88</v>
      </c>
      <c r="I537" s="212"/>
      <c r="J537" s="213">
        <f>ROUND(I537*H537,2)</f>
        <v>0</v>
      </c>
      <c r="K537" s="209" t="s">
        <v>131</v>
      </c>
      <c r="L537" s="43"/>
      <c r="M537" s="214" t="s">
        <v>19</v>
      </c>
      <c r="N537" s="215" t="s">
        <v>44</v>
      </c>
      <c r="O537" s="83"/>
      <c r="P537" s="216">
        <f>O537*H537</f>
        <v>0</v>
      </c>
      <c r="Q537" s="216">
        <v>0.0004</v>
      </c>
      <c r="R537" s="216">
        <f>Q537*H537</f>
        <v>0.025152</v>
      </c>
      <c r="S537" s="216">
        <v>0</v>
      </c>
      <c r="T537" s="217">
        <f>S537*H537</f>
        <v>0</v>
      </c>
      <c r="AR537" s="218" t="s">
        <v>210</v>
      </c>
      <c r="AT537" s="218" t="s">
        <v>127</v>
      </c>
      <c r="AU537" s="218" t="s">
        <v>83</v>
      </c>
      <c r="AY537" s="17" t="s">
        <v>124</v>
      </c>
      <c r="BE537" s="219">
        <f>IF(N537="základní",J537,0)</f>
        <v>0</v>
      </c>
      <c r="BF537" s="219">
        <f>IF(N537="snížená",J537,0)</f>
        <v>0</v>
      </c>
      <c r="BG537" s="219">
        <f>IF(N537="zákl. přenesená",J537,0)</f>
        <v>0</v>
      </c>
      <c r="BH537" s="219">
        <f>IF(N537="sníž. přenesená",J537,0)</f>
        <v>0</v>
      </c>
      <c r="BI537" s="219">
        <f>IF(N537="nulová",J537,0)</f>
        <v>0</v>
      </c>
      <c r="BJ537" s="17" t="s">
        <v>81</v>
      </c>
      <c r="BK537" s="219">
        <f>ROUND(I537*H537,2)</f>
        <v>0</v>
      </c>
      <c r="BL537" s="17" t="s">
        <v>210</v>
      </c>
      <c r="BM537" s="218" t="s">
        <v>672</v>
      </c>
    </row>
    <row r="538" spans="2:51" s="12" customFormat="1" ht="12">
      <c r="B538" s="220"/>
      <c r="C538" s="221"/>
      <c r="D538" s="222" t="s">
        <v>134</v>
      </c>
      <c r="E538" s="223" t="s">
        <v>19</v>
      </c>
      <c r="F538" s="224" t="s">
        <v>673</v>
      </c>
      <c r="G538" s="221"/>
      <c r="H538" s="223" t="s">
        <v>19</v>
      </c>
      <c r="I538" s="225"/>
      <c r="J538" s="221"/>
      <c r="K538" s="221"/>
      <c r="L538" s="226"/>
      <c r="M538" s="227"/>
      <c r="N538" s="228"/>
      <c r="O538" s="228"/>
      <c r="P538" s="228"/>
      <c r="Q538" s="228"/>
      <c r="R538" s="228"/>
      <c r="S538" s="228"/>
      <c r="T538" s="229"/>
      <c r="AT538" s="230" t="s">
        <v>134</v>
      </c>
      <c r="AU538" s="230" t="s">
        <v>83</v>
      </c>
      <c r="AV538" s="12" t="s">
        <v>81</v>
      </c>
      <c r="AW538" s="12" t="s">
        <v>35</v>
      </c>
      <c r="AX538" s="12" t="s">
        <v>73</v>
      </c>
      <c r="AY538" s="230" t="s">
        <v>124</v>
      </c>
    </row>
    <row r="539" spans="2:51" s="13" customFormat="1" ht="12">
      <c r="B539" s="231"/>
      <c r="C539" s="232"/>
      <c r="D539" s="222" t="s">
        <v>134</v>
      </c>
      <c r="E539" s="233" t="s">
        <v>19</v>
      </c>
      <c r="F539" s="234" t="s">
        <v>674</v>
      </c>
      <c r="G539" s="232"/>
      <c r="H539" s="235">
        <v>35.76</v>
      </c>
      <c r="I539" s="236"/>
      <c r="J539" s="232"/>
      <c r="K539" s="232"/>
      <c r="L539" s="237"/>
      <c r="M539" s="238"/>
      <c r="N539" s="239"/>
      <c r="O539" s="239"/>
      <c r="P539" s="239"/>
      <c r="Q539" s="239"/>
      <c r="R539" s="239"/>
      <c r="S539" s="239"/>
      <c r="T539" s="240"/>
      <c r="AT539" s="241" t="s">
        <v>134</v>
      </c>
      <c r="AU539" s="241" t="s">
        <v>83</v>
      </c>
      <c r="AV539" s="13" t="s">
        <v>83</v>
      </c>
      <c r="AW539" s="13" t="s">
        <v>35</v>
      </c>
      <c r="AX539" s="13" t="s">
        <v>73</v>
      </c>
      <c r="AY539" s="241" t="s">
        <v>124</v>
      </c>
    </row>
    <row r="540" spans="2:51" s="12" customFormat="1" ht="12">
      <c r="B540" s="220"/>
      <c r="C540" s="221"/>
      <c r="D540" s="222" t="s">
        <v>134</v>
      </c>
      <c r="E540" s="223" t="s">
        <v>19</v>
      </c>
      <c r="F540" s="224" t="s">
        <v>675</v>
      </c>
      <c r="G540" s="221"/>
      <c r="H540" s="223" t="s">
        <v>19</v>
      </c>
      <c r="I540" s="225"/>
      <c r="J540" s="221"/>
      <c r="K540" s="221"/>
      <c r="L540" s="226"/>
      <c r="M540" s="227"/>
      <c r="N540" s="228"/>
      <c r="O540" s="228"/>
      <c r="P540" s="228"/>
      <c r="Q540" s="228"/>
      <c r="R540" s="228"/>
      <c r="S540" s="228"/>
      <c r="T540" s="229"/>
      <c r="AT540" s="230" t="s">
        <v>134</v>
      </c>
      <c r="AU540" s="230" t="s">
        <v>83</v>
      </c>
      <c r="AV540" s="12" t="s">
        <v>81</v>
      </c>
      <c r="AW540" s="12" t="s">
        <v>35</v>
      </c>
      <c r="AX540" s="12" t="s">
        <v>73</v>
      </c>
      <c r="AY540" s="230" t="s">
        <v>124</v>
      </c>
    </row>
    <row r="541" spans="2:51" s="13" customFormat="1" ht="12">
      <c r="B541" s="231"/>
      <c r="C541" s="232"/>
      <c r="D541" s="222" t="s">
        <v>134</v>
      </c>
      <c r="E541" s="233" t="s">
        <v>19</v>
      </c>
      <c r="F541" s="234" t="s">
        <v>676</v>
      </c>
      <c r="G541" s="232"/>
      <c r="H541" s="235">
        <v>23.76</v>
      </c>
      <c r="I541" s="236"/>
      <c r="J541" s="232"/>
      <c r="K541" s="232"/>
      <c r="L541" s="237"/>
      <c r="M541" s="238"/>
      <c r="N541" s="239"/>
      <c r="O541" s="239"/>
      <c r="P541" s="239"/>
      <c r="Q541" s="239"/>
      <c r="R541" s="239"/>
      <c r="S541" s="239"/>
      <c r="T541" s="240"/>
      <c r="AT541" s="241" t="s">
        <v>134</v>
      </c>
      <c r="AU541" s="241" t="s">
        <v>83</v>
      </c>
      <c r="AV541" s="13" t="s">
        <v>83</v>
      </c>
      <c r="AW541" s="13" t="s">
        <v>35</v>
      </c>
      <c r="AX541" s="13" t="s">
        <v>73</v>
      </c>
      <c r="AY541" s="241" t="s">
        <v>124</v>
      </c>
    </row>
    <row r="542" spans="2:51" s="12" customFormat="1" ht="12">
      <c r="B542" s="220"/>
      <c r="C542" s="221"/>
      <c r="D542" s="222" t="s">
        <v>134</v>
      </c>
      <c r="E542" s="223" t="s">
        <v>19</v>
      </c>
      <c r="F542" s="224" t="s">
        <v>677</v>
      </c>
      <c r="G542" s="221"/>
      <c r="H542" s="223" t="s">
        <v>19</v>
      </c>
      <c r="I542" s="225"/>
      <c r="J542" s="221"/>
      <c r="K542" s="221"/>
      <c r="L542" s="226"/>
      <c r="M542" s="227"/>
      <c r="N542" s="228"/>
      <c r="O542" s="228"/>
      <c r="P542" s="228"/>
      <c r="Q542" s="228"/>
      <c r="R542" s="228"/>
      <c r="S542" s="228"/>
      <c r="T542" s="229"/>
      <c r="AT542" s="230" t="s">
        <v>134</v>
      </c>
      <c r="AU542" s="230" t="s">
        <v>83</v>
      </c>
      <c r="AV542" s="12" t="s">
        <v>81</v>
      </c>
      <c r="AW542" s="12" t="s">
        <v>35</v>
      </c>
      <c r="AX542" s="12" t="s">
        <v>73</v>
      </c>
      <c r="AY542" s="230" t="s">
        <v>124</v>
      </c>
    </row>
    <row r="543" spans="2:51" s="13" customFormat="1" ht="12">
      <c r="B543" s="231"/>
      <c r="C543" s="232"/>
      <c r="D543" s="222" t="s">
        <v>134</v>
      </c>
      <c r="E543" s="233" t="s">
        <v>19</v>
      </c>
      <c r="F543" s="234" t="s">
        <v>678</v>
      </c>
      <c r="G543" s="232"/>
      <c r="H543" s="235">
        <v>3.36</v>
      </c>
      <c r="I543" s="236"/>
      <c r="J543" s="232"/>
      <c r="K543" s="232"/>
      <c r="L543" s="237"/>
      <c r="M543" s="238"/>
      <c r="N543" s="239"/>
      <c r="O543" s="239"/>
      <c r="P543" s="239"/>
      <c r="Q543" s="239"/>
      <c r="R543" s="239"/>
      <c r="S543" s="239"/>
      <c r="T543" s="240"/>
      <c r="AT543" s="241" t="s">
        <v>134</v>
      </c>
      <c r="AU543" s="241" t="s">
        <v>83</v>
      </c>
      <c r="AV543" s="13" t="s">
        <v>83</v>
      </c>
      <c r="AW543" s="13" t="s">
        <v>35</v>
      </c>
      <c r="AX543" s="13" t="s">
        <v>73</v>
      </c>
      <c r="AY543" s="241" t="s">
        <v>124</v>
      </c>
    </row>
    <row r="544" spans="2:51" s="14" customFormat="1" ht="12">
      <c r="B544" s="242"/>
      <c r="C544" s="243"/>
      <c r="D544" s="222" t="s">
        <v>134</v>
      </c>
      <c r="E544" s="244" t="s">
        <v>19</v>
      </c>
      <c r="F544" s="245" t="s">
        <v>175</v>
      </c>
      <c r="G544" s="243"/>
      <c r="H544" s="246">
        <v>62.879999999999995</v>
      </c>
      <c r="I544" s="247"/>
      <c r="J544" s="243"/>
      <c r="K544" s="243"/>
      <c r="L544" s="248"/>
      <c r="M544" s="249"/>
      <c r="N544" s="250"/>
      <c r="O544" s="250"/>
      <c r="P544" s="250"/>
      <c r="Q544" s="250"/>
      <c r="R544" s="250"/>
      <c r="S544" s="250"/>
      <c r="T544" s="251"/>
      <c r="AT544" s="252" t="s">
        <v>134</v>
      </c>
      <c r="AU544" s="252" t="s">
        <v>83</v>
      </c>
      <c r="AV544" s="14" t="s">
        <v>132</v>
      </c>
      <c r="AW544" s="14" t="s">
        <v>35</v>
      </c>
      <c r="AX544" s="14" t="s">
        <v>81</v>
      </c>
      <c r="AY544" s="252" t="s">
        <v>124</v>
      </c>
    </row>
    <row r="545" spans="2:65" s="1" customFormat="1" ht="16.5" customHeight="1">
      <c r="B545" s="38"/>
      <c r="C545" s="255" t="s">
        <v>679</v>
      </c>
      <c r="D545" s="255" t="s">
        <v>245</v>
      </c>
      <c r="E545" s="256" t="s">
        <v>680</v>
      </c>
      <c r="F545" s="257" t="s">
        <v>681</v>
      </c>
      <c r="G545" s="258" t="s">
        <v>267</v>
      </c>
      <c r="H545" s="259">
        <v>52.4</v>
      </c>
      <c r="I545" s="260"/>
      <c r="J545" s="261">
        <f>ROUND(I545*H545,2)</f>
        <v>0</v>
      </c>
      <c r="K545" s="257" t="s">
        <v>19</v>
      </c>
      <c r="L545" s="262"/>
      <c r="M545" s="263" t="s">
        <v>19</v>
      </c>
      <c r="N545" s="264" t="s">
        <v>44</v>
      </c>
      <c r="O545" s="83"/>
      <c r="P545" s="216">
        <f>O545*H545</f>
        <v>0</v>
      </c>
      <c r="Q545" s="216">
        <v>0</v>
      </c>
      <c r="R545" s="216">
        <f>Q545*H545</f>
        <v>0</v>
      </c>
      <c r="S545" s="216">
        <v>0</v>
      </c>
      <c r="T545" s="217">
        <f>S545*H545</f>
        <v>0</v>
      </c>
      <c r="AR545" s="218" t="s">
        <v>248</v>
      </c>
      <c r="AT545" s="218" t="s">
        <v>245</v>
      </c>
      <c r="AU545" s="218" t="s">
        <v>83</v>
      </c>
      <c r="AY545" s="17" t="s">
        <v>124</v>
      </c>
      <c r="BE545" s="219">
        <f>IF(N545="základní",J545,0)</f>
        <v>0</v>
      </c>
      <c r="BF545" s="219">
        <f>IF(N545="snížená",J545,0)</f>
        <v>0</v>
      </c>
      <c r="BG545" s="219">
        <f>IF(N545="zákl. přenesená",J545,0)</f>
        <v>0</v>
      </c>
      <c r="BH545" s="219">
        <f>IF(N545="sníž. přenesená",J545,0)</f>
        <v>0</v>
      </c>
      <c r="BI545" s="219">
        <f>IF(N545="nulová",J545,0)</f>
        <v>0</v>
      </c>
      <c r="BJ545" s="17" t="s">
        <v>81</v>
      </c>
      <c r="BK545" s="219">
        <f>ROUND(I545*H545,2)</f>
        <v>0</v>
      </c>
      <c r="BL545" s="17" t="s">
        <v>210</v>
      </c>
      <c r="BM545" s="218" t="s">
        <v>682</v>
      </c>
    </row>
    <row r="546" spans="2:51" s="13" customFormat="1" ht="12">
      <c r="B546" s="231"/>
      <c r="C546" s="232"/>
      <c r="D546" s="222" t="s">
        <v>134</v>
      </c>
      <c r="E546" s="233" t="s">
        <v>19</v>
      </c>
      <c r="F546" s="234" t="s">
        <v>683</v>
      </c>
      <c r="G546" s="232"/>
      <c r="H546" s="235">
        <v>52.4</v>
      </c>
      <c r="I546" s="236"/>
      <c r="J546" s="232"/>
      <c r="K546" s="232"/>
      <c r="L546" s="237"/>
      <c r="M546" s="238"/>
      <c r="N546" s="239"/>
      <c r="O546" s="239"/>
      <c r="P546" s="239"/>
      <c r="Q546" s="239"/>
      <c r="R546" s="239"/>
      <c r="S546" s="239"/>
      <c r="T546" s="240"/>
      <c r="AT546" s="241" t="s">
        <v>134</v>
      </c>
      <c r="AU546" s="241" t="s">
        <v>83</v>
      </c>
      <c r="AV546" s="13" t="s">
        <v>83</v>
      </c>
      <c r="AW546" s="13" t="s">
        <v>35</v>
      </c>
      <c r="AX546" s="13" t="s">
        <v>81</v>
      </c>
      <c r="AY546" s="241" t="s">
        <v>124</v>
      </c>
    </row>
    <row r="547" spans="2:65" s="1" customFormat="1" ht="16.5" customHeight="1">
      <c r="B547" s="38"/>
      <c r="C547" s="207" t="s">
        <v>684</v>
      </c>
      <c r="D547" s="207" t="s">
        <v>127</v>
      </c>
      <c r="E547" s="208" t="s">
        <v>685</v>
      </c>
      <c r="F547" s="209" t="s">
        <v>686</v>
      </c>
      <c r="G547" s="210" t="s">
        <v>254</v>
      </c>
      <c r="H547" s="211">
        <v>8</v>
      </c>
      <c r="I547" s="212"/>
      <c r="J547" s="213">
        <f>ROUND(I547*H547,2)</f>
        <v>0</v>
      </c>
      <c r="K547" s="209" t="s">
        <v>131</v>
      </c>
      <c r="L547" s="43"/>
      <c r="M547" s="214" t="s">
        <v>19</v>
      </c>
      <c r="N547" s="215" t="s">
        <v>44</v>
      </c>
      <c r="O547" s="83"/>
      <c r="P547" s="216">
        <f>O547*H547</f>
        <v>0</v>
      </c>
      <c r="Q547" s="216">
        <v>0</v>
      </c>
      <c r="R547" s="216">
        <f>Q547*H547</f>
        <v>0</v>
      </c>
      <c r="S547" s="216">
        <v>0</v>
      </c>
      <c r="T547" s="217">
        <f>S547*H547</f>
        <v>0</v>
      </c>
      <c r="AR547" s="218" t="s">
        <v>210</v>
      </c>
      <c r="AT547" s="218" t="s">
        <v>127</v>
      </c>
      <c r="AU547" s="218" t="s">
        <v>83</v>
      </c>
      <c r="AY547" s="17" t="s">
        <v>124</v>
      </c>
      <c r="BE547" s="219">
        <f>IF(N547="základní",J547,0)</f>
        <v>0</v>
      </c>
      <c r="BF547" s="219">
        <f>IF(N547="snížená",J547,0)</f>
        <v>0</v>
      </c>
      <c r="BG547" s="219">
        <f>IF(N547="zákl. přenesená",J547,0)</f>
        <v>0</v>
      </c>
      <c r="BH547" s="219">
        <f>IF(N547="sníž. přenesená",J547,0)</f>
        <v>0</v>
      </c>
      <c r="BI547" s="219">
        <f>IF(N547="nulová",J547,0)</f>
        <v>0</v>
      </c>
      <c r="BJ547" s="17" t="s">
        <v>81</v>
      </c>
      <c r="BK547" s="219">
        <f>ROUND(I547*H547,2)</f>
        <v>0</v>
      </c>
      <c r="BL547" s="17" t="s">
        <v>210</v>
      </c>
      <c r="BM547" s="218" t="s">
        <v>687</v>
      </c>
    </row>
    <row r="548" spans="2:51" s="12" customFormat="1" ht="12">
      <c r="B548" s="220"/>
      <c r="C548" s="221"/>
      <c r="D548" s="222" t="s">
        <v>134</v>
      </c>
      <c r="E548" s="223" t="s">
        <v>19</v>
      </c>
      <c r="F548" s="224" t="s">
        <v>688</v>
      </c>
      <c r="G548" s="221"/>
      <c r="H548" s="223" t="s">
        <v>19</v>
      </c>
      <c r="I548" s="225"/>
      <c r="J548" s="221"/>
      <c r="K548" s="221"/>
      <c r="L548" s="226"/>
      <c r="M548" s="227"/>
      <c r="N548" s="228"/>
      <c r="O548" s="228"/>
      <c r="P548" s="228"/>
      <c r="Q548" s="228"/>
      <c r="R548" s="228"/>
      <c r="S548" s="228"/>
      <c r="T548" s="229"/>
      <c r="AT548" s="230" t="s">
        <v>134</v>
      </c>
      <c r="AU548" s="230" t="s">
        <v>83</v>
      </c>
      <c r="AV548" s="12" t="s">
        <v>81</v>
      </c>
      <c r="AW548" s="12" t="s">
        <v>35</v>
      </c>
      <c r="AX548" s="12" t="s">
        <v>73</v>
      </c>
      <c r="AY548" s="230" t="s">
        <v>124</v>
      </c>
    </row>
    <row r="549" spans="2:51" s="13" customFormat="1" ht="12">
      <c r="B549" s="231"/>
      <c r="C549" s="232"/>
      <c r="D549" s="222" t="s">
        <v>134</v>
      </c>
      <c r="E549" s="233" t="s">
        <v>19</v>
      </c>
      <c r="F549" s="234" t="s">
        <v>187</v>
      </c>
      <c r="G549" s="232"/>
      <c r="H549" s="235">
        <v>8</v>
      </c>
      <c r="I549" s="236"/>
      <c r="J549" s="232"/>
      <c r="K549" s="232"/>
      <c r="L549" s="237"/>
      <c r="M549" s="238"/>
      <c r="N549" s="239"/>
      <c r="O549" s="239"/>
      <c r="P549" s="239"/>
      <c r="Q549" s="239"/>
      <c r="R549" s="239"/>
      <c r="S549" s="239"/>
      <c r="T549" s="240"/>
      <c r="AT549" s="241" t="s">
        <v>134</v>
      </c>
      <c r="AU549" s="241" t="s">
        <v>83</v>
      </c>
      <c r="AV549" s="13" t="s">
        <v>83</v>
      </c>
      <c r="AW549" s="13" t="s">
        <v>35</v>
      </c>
      <c r="AX549" s="13" t="s">
        <v>81</v>
      </c>
      <c r="AY549" s="241" t="s">
        <v>124</v>
      </c>
    </row>
    <row r="550" spans="2:65" s="1" customFormat="1" ht="24" customHeight="1">
      <c r="B550" s="38"/>
      <c r="C550" s="255" t="s">
        <v>689</v>
      </c>
      <c r="D550" s="255" t="s">
        <v>245</v>
      </c>
      <c r="E550" s="256" t="s">
        <v>690</v>
      </c>
      <c r="F550" s="257" t="s">
        <v>691</v>
      </c>
      <c r="G550" s="258" t="s">
        <v>254</v>
      </c>
      <c r="H550" s="259">
        <v>8</v>
      </c>
      <c r="I550" s="260"/>
      <c r="J550" s="261">
        <f>ROUND(I550*H550,2)</f>
        <v>0</v>
      </c>
      <c r="K550" s="257" t="s">
        <v>19</v>
      </c>
      <c r="L550" s="262"/>
      <c r="M550" s="263" t="s">
        <v>19</v>
      </c>
      <c r="N550" s="264" t="s">
        <v>44</v>
      </c>
      <c r="O550" s="83"/>
      <c r="P550" s="216">
        <f>O550*H550</f>
        <v>0</v>
      </c>
      <c r="Q550" s="216">
        <v>0</v>
      </c>
      <c r="R550" s="216">
        <f>Q550*H550</f>
        <v>0</v>
      </c>
      <c r="S550" s="216">
        <v>0</v>
      </c>
      <c r="T550" s="217">
        <f>S550*H550</f>
        <v>0</v>
      </c>
      <c r="AR550" s="218" t="s">
        <v>248</v>
      </c>
      <c r="AT550" s="218" t="s">
        <v>245</v>
      </c>
      <c r="AU550" s="218" t="s">
        <v>83</v>
      </c>
      <c r="AY550" s="17" t="s">
        <v>124</v>
      </c>
      <c r="BE550" s="219">
        <f>IF(N550="základní",J550,0)</f>
        <v>0</v>
      </c>
      <c r="BF550" s="219">
        <f>IF(N550="snížená",J550,0)</f>
        <v>0</v>
      </c>
      <c r="BG550" s="219">
        <f>IF(N550="zákl. přenesená",J550,0)</f>
        <v>0</v>
      </c>
      <c r="BH550" s="219">
        <f>IF(N550="sníž. přenesená",J550,0)</f>
        <v>0</v>
      </c>
      <c r="BI550" s="219">
        <f>IF(N550="nulová",J550,0)</f>
        <v>0</v>
      </c>
      <c r="BJ550" s="17" t="s">
        <v>81</v>
      </c>
      <c r="BK550" s="219">
        <f>ROUND(I550*H550,2)</f>
        <v>0</v>
      </c>
      <c r="BL550" s="17" t="s">
        <v>210</v>
      </c>
      <c r="BM550" s="218" t="s">
        <v>692</v>
      </c>
    </row>
    <row r="551" spans="2:65" s="1" customFormat="1" ht="16.5" customHeight="1">
      <c r="B551" s="38"/>
      <c r="C551" s="207" t="s">
        <v>693</v>
      </c>
      <c r="D551" s="207" t="s">
        <v>127</v>
      </c>
      <c r="E551" s="208" t="s">
        <v>685</v>
      </c>
      <c r="F551" s="209" t="s">
        <v>686</v>
      </c>
      <c r="G551" s="210" t="s">
        <v>254</v>
      </c>
      <c r="H551" s="211">
        <v>31</v>
      </c>
      <c r="I551" s="212"/>
      <c r="J551" s="213">
        <f>ROUND(I551*H551,2)</f>
        <v>0</v>
      </c>
      <c r="K551" s="209" t="s">
        <v>131</v>
      </c>
      <c r="L551" s="43"/>
      <c r="M551" s="214" t="s">
        <v>19</v>
      </c>
      <c r="N551" s="215" t="s">
        <v>44</v>
      </c>
      <c r="O551" s="83"/>
      <c r="P551" s="216">
        <f>O551*H551</f>
        <v>0</v>
      </c>
      <c r="Q551" s="216">
        <v>0</v>
      </c>
      <c r="R551" s="216">
        <f>Q551*H551</f>
        <v>0</v>
      </c>
      <c r="S551" s="216">
        <v>0</v>
      </c>
      <c r="T551" s="217">
        <f>S551*H551</f>
        <v>0</v>
      </c>
      <c r="AR551" s="218" t="s">
        <v>210</v>
      </c>
      <c r="AT551" s="218" t="s">
        <v>127</v>
      </c>
      <c r="AU551" s="218" t="s">
        <v>83</v>
      </c>
      <c r="AY551" s="17" t="s">
        <v>124</v>
      </c>
      <c r="BE551" s="219">
        <f>IF(N551="základní",J551,0)</f>
        <v>0</v>
      </c>
      <c r="BF551" s="219">
        <f>IF(N551="snížená",J551,0)</f>
        <v>0</v>
      </c>
      <c r="BG551" s="219">
        <f>IF(N551="zákl. přenesená",J551,0)</f>
        <v>0</v>
      </c>
      <c r="BH551" s="219">
        <f>IF(N551="sníž. přenesená",J551,0)</f>
        <v>0</v>
      </c>
      <c r="BI551" s="219">
        <f>IF(N551="nulová",J551,0)</f>
        <v>0</v>
      </c>
      <c r="BJ551" s="17" t="s">
        <v>81</v>
      </c>
      <c r="BK551" s="219">
        <f>ROUND(I551*H551,2)</f>
        <v>0</v>
      </c>
      <c r="BL551" s="17" t="s">
        <v>210</v>
      </c>
      <c r="BM551" s="218" t="s">
        <v>694</v>
      </c>
    </row>
    <row r="552" spans="2:51" s="12" customFormat="1" ht="12">
      <c r="B552" s="220"/>
      <c r="C552" s="221"/>
      <c r="D552" s="222" t="s">
        <v>134</v>
      </c>
      <c r="E552" s="223" t="s">
        <v>19</v>
      </c>
      <c r="F552" s="224" t="s">
        <v>695</v>
      </c>
      <c r="G552" s="221"/>
      <c r="H552" s="223" t="s">
        <v>19</v>
      </c>
      <c r="I552" s="225"/>
      <c r="J552" s="221"/>
      <c r="K552" s="221"/>
      <c r="L552" s="226"/>
      <c r="M552" s="227"/>
      <c r="N552" s="228"/>
      <c r="O552" s="228"/>
      <c r="P552" s="228"/>
      <c r="Q552" s="228"/>
      <c r="R552" s="228"/>
      <c r="S552" s="228"/>
      <c r="T552" s="229"/>
      <c r="AT552" s="230" t="s">
        <v>134</v>
      </c>
      <c r="AU552" s="230" t="s">
        <v>83</v>
      </c>
      <c r="AV552" s="12" t="s">
        <v>81</v>
      </c>
      <c r="AW552" s="12" t="s">
        <v>35</v>
      </c>
      <c r="AX552" s="12" t="s">
        <v>73</v>
      </c>
      <c r="AY552" s="230" t="s">
        <v>124</v>
      </c>
    </row>
    <row r="553" spans="2:51" s="13" customFormat="1" ht="12">
      <c r="B553" s="231"/>
      <c r="C553" s="232"/>
      <c r="D553" s="222" t="s">
        <v>134</v>
      </c>
      <c r="E553" s="233" t="s">
        <v>19</v>
      </c>
      <c r="F553" s="234" t="s">
        <v>322</v>
      </c>
      <c r="G553" s="232"/>
      <c r="H553" s="235">
        <v>31</v>
      </c>
      <c r="I553" s="236"/>
      <c r="J553" s="232"/>
      <c r="K553" s="232"/>
      <c r="L553" s="237"/>
      <c r="M553" s="238"/>
      <c r="N553" s="239"/>
      <c r="O553" s="239"/>
      <c r="P553" s="239"/>
      <c r="Q553" s="239"/>
      <c r="R553" s="239"/>
      <c r="S553" s="239"/>
      <c r="T553" s="240"/>
      <c r="AT553" s="241" t="s">
        <v>134</v>
      </c>
      <c r="AU553" s="241" t="s">
        <v>83</v>
      </c>
      <c r="AV553" s="13" t="s">
        <v>83</v>
      </c>
      <c r="AW553" s="13" t="s">
        <v>35</v>
      </c>
      <c r="AX553" s="13" t="s">
        <v>81</v>
      </c>
      <c r="AY553" s="241" t="s">
        <v>124</v>
      </c>
    </row>
    <row r="554" spans="2:65" s="1" customFormat="1" ht="24" customHeight="1">
      <c r="B554" s="38"/>
      <c r="C554" s="255" t="s">
        <v>696</v>
      </c>
      <c r="D554" s="255" t="s">
        <v>245</v>
      </c>
      <c r="E554" s="256" t="s">
        <v>697</v>
      </c>
      <c r="F554" s="257" t="s">
        <v>698</v>
      </c>
      <c r="G554" s="258" t="s">
        <v>254</v>
      </c>
      <c r="H554" s="259">
        <v>31</v>
      </c>
      <c r="I554" s="260"/>
      <c r="J554" s="261">
        <f>ROUND(I554*H554,2)</f>
        <v>0</v>
      </c>
      <c r="K554" s="257" t="s">
        <v>19</v>
      </c>
      <c r="L554" s="262"/>
      <c r="M554" s="263" t="s">
        <v>19</v>
      </c>
      <c r="N554" s="264" t="s">
        <v>44</v>
      </c>
      <c r="O554" s="83"/>
      <c r="P554" s="216">
        <f>O554*H554</f>
        <v>0</v>
      </c>
      <c r="Q554" s="216">
        <v>0</v>
      </c>
      <c r="R554" s="216">
        <f>Q554*H554</f>
        <v>0</v>
      </c>
      <c r="S554" s="216">
        <v>0</v>
      </c>
      <c r="T554" s="217">
        <f>S554*H554</f>
        <v>0</v>
      </c>
      <c r="AR554" s="218" t="s">
        <v>248</v>
      </c>
      <c r="AT554" s="218" t="s">
        <v>245</v>
      </c>
      <c r="AU554" s="218" t="s">
        <v>83</v>
      </c>
      <c r="AY554" s="17" t="s">
        <v>124</v>
      </c>
      <c r="BE554" s="219">
        <f>IF(N554="základní",J554,0)</f>
        <v>0</v>
      </c>
      <c r="BF554" s="219">
        <f>IF(N554="snížená",J554,0)</f>
        <v>0</v>
      </c>
      <c r="BG554" s="219">
        <f>IF(N554="zákl. přenesená",J554,0)</f>
        <v>0</v>
      </c>
      <c r="BH554" s="219">
        <f>IF(N554="sníž. přenesená",J554,0)</f>
        <v>0</v>
      </c>
      <c r="BI554" s="219">
        <f>IF(N554="nulová",J554,0)</f>
        <v>0</v>
      </c>
      <c r="BJ554" s="17" t="s">
        <v>81</v>
      </c>
      <c r="BK554" s="219">
        <f>ROUND(I554*H554,2)</f>
        <v>0</v>
      </c>
      <c r="BL554" s="17" t="s">
        <v>210</v>
      </c>
      <c r="BM554" s="218" t="s">
        <v>699</v>
      </c>
    </row>
    <row r="555" spans="2:65" s="1" customFormat="1" ht="16.5" customHeight="1">
      <c r="B555" s="38"/>
      <c r="C555" s="207" t="s">
        <v>700</v>
      </c>
      <c r="D555" s="207" t="s">
        <v>127</v>
      </c>
      <c r="E555" s="208" t="s">
        <v>685</v>
      </c>
      <c r="F555" s="209" t="s">
        <v>686</v>
      </c>
      <c r="G555" s="210" t="s">
        <v>254</v>
      </c>
      <c r="H555" s="211">
        <v>2</v>
      </c>
      <c r="I555" s="212"/>
      <c r="J555" s="213">
        <f>ROUND(I555*H555,2)</f>
        <v>0</v>
      </c>
      <c r="K555" s="209" t="s">
        <v>131</v>
      </c>
      <c r="L555" s="43"/>
      <c r="M555" s="214" t="s">
        <v>19</v>
      </c>
      <c r="N555" s="215" t="s">
        <v>44</v>
      </c>
      <c r="O555" s="83"/>
      <c r="P555" s="216">
        <f>O555*H555</f>
        <v>0</v>
      </c>
      <c r="Q555" s="216">
        <v>0</v>
      </c>
      <c r="R555" s="216">
        <f>Q555*H555</f>
        <v>0</v>
      </c>
      <c r="S555" s="216">
        <v>0</v>
      </c>
      <c r="T555" s="217">
        <f>S555*H555</f>
        <v>0</v>
      </c>
      <c r="AR555" s="218" t="s">
        <v>210</v>
      </c>
      <c r="AT555" s="218" t="s">
        <v>127</v>
      </c>
      <c r="AU555" s="218" t="s">
        <v>83</v>
      </c>
      <c r="AY555" s="17" t="s">
        <v>124</v>
      </c>
      <c r="BE555" s="219">
        <f>IF(N555="základní",J555,0)</f>
        <v>0</v>
      </c>
      <c r="BF555" s="219">
        <f>IF(N555="snížená",J555,0)</f>
        <v>0</v>
      </c>
      <c r="BG555" s="219">
        <f>IF(N555="zákl. přenesená",J555,0)</f>
        <v>0</v>
      </c>
      <c r="BH555" s="219">
        <f>IF(N555="sníž. přenesená",J555,0)</f>
        <v>0</v>
      </c>
      <c r="BI555" s="219">
        <f>IF(N555="nulová",J555,0)</f>
        <v>0</v>
      </c>
      <c r="BJ555" s="17" t="s">
        <v>81</v>
      </c>
      <c r="BK555" s="219">
        <f>ROUND(I555*H555,2)</f>
        <v>0</v>
      </c>
      <c r="BL555" s="17" t="s">
        <v>210</v>
      </c>
      <c r="BM555" s="218" t="s">
        <v>701</v>
      </c>
    </row>
    <row r="556" spans="2:51" s="12" customFormat="1" ht="12">
      <c r="B556" s="220"/>
      <c r="C556" s="221"/>
      <c r="D556" s="222" t="s">
        <v>134</v>
      </c>
      <c r="E556" s="223" t="s">
        <v>19</v>
      </c>
      <c r="F556" s="224" t="s">
        <v>702</v>
      </c>
      <c r="G556" s="221"/>
      <c r="H556" s="223" t="s">
        <v>19</v>
      </c>
      <c r="I556" s="225"/>
      <c r="J556" s="221"/>
      <c r="K556" s="221"/>
      <c r="L556" s="226"/>
      <c r="M556" s="227"/>
      <c r="N556" s="228"/>
      <c r="O556" s="228"/>
      <c r="P556" s="228"/>
      <c r="Q556" s="228"/>
      <c r="R556" s="228"/>
      <c r="S556" s="228"/>
      <c r="T556" s="229"/>
      <c r="AT556" s="230" t="s">
        <v>134</v>
      </c>
      <c r="AU556" s="230" t="s">
        <v>83</v>
      </c>
      <c r="AV556" s="12" t="s">
        <v>81</v>
      </c>
      <c r="AW556" s="12" t="s">
        <v>35</v>
      </c>
      <c r="AX556" s="12" t="s">
        <v>73</v>
      </c>
      <c r="AY556" s="230" t="s">
        <v>124</v>
      </c>
    </row>
    <row r="557" spans="2:51" s="13" customFormat="1" ht="12">
      <c r="B557" s="231"/>
      <c r="C557" s="232"/>
      <c r="D557" s="222" t="s">
        <v>134</v>
      </c>
      <c r="E557" s="233" t="s">
        <v>19</v>
      </c>
      <c r="F557" s="234" t="s">
        <v>83</v>
      </c>
      <c r="G557" s="232"/>
      <c r="H557" s="235">
        <v>2</v>
      </c>
      <c r="I557" s="236"/>
      <c r="J557" s="232"/>
      <c r="K557" s="232"/>
      <c r="L557" s="237"/>
      <c r="M557" s="238"/>
      <c r="N557" s="239"/>
      <c r="O557" s="239"/>
      <c r="P557" s="239"/>
      <c r="Q557" s="239"/>
      <c r="R557" s="239"/>
      <c r="S557" s="239"/>
      <c r="T557" s="240"/>
      <c r="AT557" s="241" t="s">
        <v>134</v>
      </c>
      <c r="AU557" s="241" t="s">
        <v>83</v>
      </c>
      <c r="AV557" s="13" t="s">
        <v>83</v>
      </c>
      <c r="AW557" s="13" t="s">
        <v>35</v>
      </c>
      <c r="AX557" s="13" t="s">
        <v>81</v>
      </c>
      <c r="AY557" s="241" t="s">
        <v>124</v>
      </c>
    </row>
    <row r="558" spans="2:65" s="1" customFormat="1" ht="24" customHeight="1">
      <c r="B558" s="38"/>
      <c r="C558" s="255" t="s">
        <v>703</v>
      </c>
      <c r="D558" s="255" t="s">
        <v>245</v>
      </c>
      <c r="E558" s="256" t="s">
        <v>704</v>
      </c>
      <c r="F558" s="257" t="s">
        <v>705</v>
      </c>
      <c r="G558" s="258" t="s">
        <v>254</v>
      </c>
      <c r="H558" s="259">
        <v>2</v>
      </c>
      <c r="I558" s="260"/>
      <c r="J558" s="261">
        <f>ROUND(I558*H558,2)</f>
        <v>0</v>
      </c>
      <c r="K558" s="257" t="s">
        <v>19</v>
      </c>
      <c r="L558" s="262"/>
      <c r="M558" s="263" t="s">
        <v>19</v>
      </c>
      <c r="N558" s="264" t="s">
        <v>44</v>
      </c>
      <c r="O558" s="83"/>
      <c r="P558" s="216">
        <f>O558*H558</f>
        <v>0</v>
      </c>
      <c r="Q558" s="216">
        <v>0</v>
      </c>
      <c r="R558" s="216">
        <f>Q558*H558</f>
        <v>0</v>
      </c>
      <c r="S558" s="216">
        <v>0</v>
      </c>
      <c r="T558" s="217">
        <f>S558*H558</f>
        <v>0</v>
      </c>
      <c r="AR558" s="218" t="s">
        <v>248</v>
      </c>
      <c r="AT558" s="218" t="s">
        <v>245</v>
      </c>
      <c r="AU558" s="218" t="s">
        <v>83</v>
      </c>
      <c r="AY558" s="17" t="s">
        <v>124</v>
      </c>
      <c r="BE558" s="219">
        <f>IF(N558="základní",J558,0)</f>
        <v>0</v>
      </c>
      <c r="BF558" s="219">
        <f>IF(N558="snížená",J558,0)</f>
        <v>0</v>
      </c>
      <c r="BG558" s="219">
        <f>IF(N558="zákl. přenesená",J558,0)</f>
        <v>0</v>
      </c>
      <c r="BH558" s="219">
        <f>IF(N558="sníž. přenesená",J558,0)</f>
        <v>0</v>
      </c>
      <c r="BI558" s="219">
        <f>IF(N558="nulová",J558,0)</f>
        <v>0</v>
      </c>
      <c r="BJ558" s="17" t="s">
        <v>81</v>
      </c>
      <c r="BK558" s="219">
        <f>ROUND(I558*H558,2)</f>
        <v>0</v>
      </c>
      <c r="BL558" s="17" t="s">
        <v>210</v>
      </c>
      <c r="BM558" s="218" t="s">
        <v>706</v>
      </c>
    </row>
    <row r="559" spans="2:65" s="1" customFormat="1" ht="24" customHeight="1">
      <c r="B559" s="38"/>
      <c r="C559" s="207" t="s">
        <v>707</v>
      </c>
      <c r="D559" s="207" t="s">
        <v>127</v>
      </c>
      <c r="E559" s="208" t="s">
        <v>708</v>
      </c>
      <c r="F559" s="209" t="s">
        <v>709</v>
      </c>
      <c r="G559" s="210" t="s">
        <v>396</v>
      </c>
      <c r="H559" s="265"/>
      <c r="I559" s="212"/>
      <c r="J559" s="213">
        <f>ROUND(I559*H559,2)</f>
        <v>0</v>
      </c>
      <c r="K559" s="209" t="s">
        <v>131</v>
      </c>
      <c r="L559" s="43"/>
      <c r="M559" s="214" t="s">
        <v>19</v>
      </c>
      <c r="N559" s="215" t="s">
        <v>44</v>
      </c>
      <c r="O559" s="83"/>
      <c r="P559" s="216">
        <f>O559*H559</f>
        <v>0</v>
      </c>
      <c r="Q559" s="216">
        <v>0</v>
      </c>
      <c r="R559" s="216">
        <f>Q559*H559</f>
        <v>0</v>
      </c>
      <c r="S559" s="216">
        <v>0</v>
      </c>
      <c r="T559" s="217">
        <f>S559*H559</f>
        <v>0</v>
      </c>
      <c r="AR559" s="218" t="s">
        <v>210</v>
      </c>
      <c r="AT559" s="218" t="s">
        <v>127</v>
      </c>
      <c r="AU559" s="218" t="s">
        <v>83</v>
      </c>
      <c r="AY559" s="17" t="s">
        <v>124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17" t="s">
        <v>81</v>
      </c>
      <c r="BK559" s="219">
        <f>ROUND(I559*H559,2)</f>
        <v>0</v>
      </c>
      <c r="BL559" s="17" t="s">
        <v>210</v>
      </c>
      <c r="BM559" s="218" t="s">
        <v>710</v>
      </c>
    </row>
    <row r="560" spans="2:65" s="1" customFormat="1" ht="24" customHeight="1">
      <c r="B560" s="38"/>
      <c r="C560" s="207" t="s">
        <v>711</v>
      </c>
      <c r="D560" s="207" t="s">
        <v>127</v>
      </c>
      <c r="E560" s="208" t="s">
        <v>712</v>
      </c>
      <c r="F560" s="209" t="s">
        <v>713</v>
      </c>
      <c r="G560" s="210" t="s">
        <v>396</v>
      </c>
      <c r="H560" s="265"/>
      <c r="I560" s="212"/>
      <c r="J560" s="213">
        <f>ROUND(I560*H560,2)</f>
        <v>0</v>
      </c>
      <c r="K560" s="209" t="s">
        <v>131</v>
      </c>
      <c r="L560" s="43"/>
      <c r="M560" s="214" t="s">
        <v>19</v>
      </c>
      <c r="N560" s="215" t="s">
        <v>44</v>
      </c>
      <c r="O560" s="83"/>
      <c r="P560" s="216">
        <f>O560*H560</f>
        <v>0</v>
      </c>
      <c r="Q560" s="216">
        <v>0</v>
      </c>
      <c r="R560" s="216">
        <f>Q560*H560</f>
        <v>0</v>
      </c>
      <c r="S560" s="216">
        <v>0</v>
      </c>
      <c r="T560" s="217">
        <f>S560*H560</f>
        <v>0</v>
      </c>
      <c r="AR560" s="218" t="s">
        <v>210</v>
      </c>
      <c r="AT560" s="218" t="s">
        <v>127</v>
      </c>
      <c r="AU560" s="218" t="s">
        <v>83</v>
      </c>
      <c r="AY560" s="17" t="s">
        <v>124</v>
      </c>
      <c r="BE560" s="219">
        <f>IF(N560="základní",J560,0)</f>
        <v>0</v>
      </c>
      <c r="BF560" s="219">
        <f>IF(N560="snížená",J560,0)</f>
        <v>0</v>
      </c>
      <c r="BG560" s="219">
        <f>IF(N560="zákl. přenesená",J560,0)</f>
        <v>0</v>
      </c>
      <c r="BH560" s="219">
        <f>IF(N560="sníž. přenesená",J560,0)</f>
        <v>0</v>
      </c>
      <c r="BI560" s="219">
        <f>IF(N560="nulová",J560,0)</f>
        <v>0</v>
      </c>
      <c r="BJ560" s="17" t="s">
        <v>81</v>
      </c>
      <c r="BK560" s="219">
        <f>ROUND(I560*H560,2)</f>
        <v>0</v>
      </c>
      <c r="BL560" s="17" t="s">
        <v>210</v>
      </c>
      <c r="BM560" s="218" t="s">
        <v>714</v>
      </c>
    </row>
    <row r="561" spans="2:63" s="11" customFormat="1" ht="25.9" customHeight="1">
      <c r="B561" s="191"/>
      <c r="C561" s="192"/>
      <c r="D561" s="193" t="s">
        <v>72</v>
      </c>
      <c r="E561" s="194" t="s">
        <v>715</v>
      </c>
      <c r="F561" s="194" t="s">
        <v>716</v>
      </c>
      <c r="G561" s="192"/>
      <c r="H561" s="192"/>
      <c r="I561" s="195"/>
      <c r="J561" s="196">
        <f>BK561</f>
        <v>0</v>
      </c>
      <c r="K561" s="192"/>
      <c r="L561" s="197"/>
      <c r="M561" s="198"/>
      <c r="N561" s="199"/>
      <c r="O561" s="199"/>
      <c r="P561" s="200">
        <f>P562+P565+P568</f>
        <v>0</v>
      </c>
      <c r="Q561" s="199"/>
      <c r="R561" s="200">
        <f>R562+R565+R568</f>
        <v>0</v>
      </c>
      <c r="S561" s="199"/>
      <c r="T561" s="201">
        <f>T562+T565+T568</f>
        <v>0</v>
      </c>
      <c r="AR561" s="202" t="s">
        <v>156</v>
      </c>
      <c r="AT561" s="203" t="s">
        <v>72</v>
      </c>
      <c r="AU561" s="203" t="s">
        <v>73</v>
      </c>
      <c r="AY561" s="202" t="s">
        <v>124</v>
      </c>
      <c r="BK561" s="204">
        <f>BK562+BK565+BK568</f>
        <v>0</v>
      </c>
    </row>
    <row r="562" spans="2:63" s="11" customFormat="1" ht="22.8" customHeight="1">
      <c r="B562" s="191"/>
      <c r="C562" s="192"/>
      <c r="D562" s="193" t="s">
        <v>72</v>
      </c>
      <c r="E562" s="205" t="s">
        <v>717</v>
      </c>
      <c r="F562" s="205" t="s">
        <v>718</v>
      </c>
      <c r="G562" s="192"/>
      <c r="H562" s="192"/>
      <c r="I562" s="195"/>
      <c r="J562" s="206">
        <f>BK562</f>
        <v>0</v>
      </c>
      <c r="K562" s="192"/>
      <c r="L562" s="197"/>
      <c r="M562" s="198"/>
      <c r="N562" s="199"/>
      <c r="O562" s="199"/>
      <c r="P562" s="200">
        <f>SUM(P563:P564)</f>
        <v>0</v>
      </c>
      <c r="Q562" s="199"/>
      <c r="R562" s="200">
        <f>SUM(R563:R564)</f>
        <v>0</v>
      </c>
      <c r="S562" s="199"/>
      <c r="T562" s="201">
        <f>SUM(T563:T564)</f>
        <v>0</v>
      </c>
      <c r="AR562" s="202" t="s">
        <v>156</v>
      </c>
      <c r="AT562" s="203" t="s">
        <v>72</v>
      </c>
      <c r="AU562" s="203" t="s">
        <v>81</v>
      </c>
      <c r="AY562" s="202" t="s">
        <v>124</v>
      </c>
      <c r="BK562" s="204">
        <f>SUM(BK563:BK564)</f>
        <v>0</v>
      </c>
    </row>
    <row r="563" spans="2:65" s="1" customFormat="1" ht="16.5" customHeight="1">
      <c r="B563" s="38"/>
      <c r="C563" s="207" t="s">
        <v>719</v>
      </c>
      <c r="D563" s="207" t="s">
        <v>127</v>
      </c>
      <c r="E563" s="208" t="s">
        <v>720</v>
      </c>
      <c r="F563" s="209" t="s">
        <v>718</v>
      </c>
      <c r="G563" s="210" t="s">
        <v>650</v>
      </c>
      <c r="H563" s="211">
        <v>1</v>
      </c>
      <c r="I563" s="212"/>
      <c r="J563" s="213">
        <f>ROUND(I563*H563,2)</f>
        <v>0</v>
      </c>
      <c r="K563" s="209" t="s">
        <v>131</v>
      </c>
      <c r="L563" s="43"/>
      <c r="M563" s="214" t="s">
        <v>19</v>
      </c>
      <c r="N563" s="215" t="s">
        <v>44</v>
      </c>
      <c r="O563" s="83"/>
      <c r="P563" s="216">
        <f>O563*H563</f>
        <v>0</v>
      </c>
      <c r="Q563" s="216">
        <v>0</v>
      </c>
      <c r="R563" s="216">
        <f>Q563*H563</f>
        <v>0</v>
      </c>
      <c r="S563" s="216">
        <v>0</v>
      </c>
      <c r="T563" s="217">
        <f>S563*H563</f>
        <v>0</v>
      </c>
      <c r="AR563" s="218" t="s">
        <v>721</v>
      </c>
      <c r="AT563" s="218" t="s">
        <v>127</v>
      </c>
      <c r="AU563" s="218" t="s">
        <v>83</v>
      </c>
      <c r="AY563" s="17" t="s">
        <v>124</v>
      </c>
      <c r="BE563" s="219">
        <f>IF(N563="základní",J563,0)</f>
        <v>0</v>
      </c>
      <c r="BF563" s="219">
        <f>IF(N563="snížená",J563,0)</f>
        <v>0</v>
      </c>
      <c r="BG563" s="219">
        <f>IF(N563="zákl. přenesená",J563,0)</f>
        <v>0</v>
      </c>
      <c r="BH563" s="219">
        <f>IF(N563="sníž. přenesená",J563,0)</f>
        <v>0</v>
      </c>
      <c r="BI563" s="219">
        <f>IF(N563="nulová",J563,0)</f>
        <v>0</v>
      </c>
      <c r="BJ563" s="17" t="s">
        <v>81</v>
      </c>
      <c r="BK563" s="219">
        <f>ROUND(I563*H563,2)</f>
        <v>0</v>
      </c>
      <c r="BL563" s="17" t="s">
        <v>721</v>
      </c>
      <c r="BM563" s="218" t="s">
        <v>722</v>
      </c>
    </row>
    <row r="564" spans="2:65" s="1" customFormat="1" ht="16.5" customHeight="1">
      <c r="B564" s="38"/>
      <c r="C564" s="207" t="s">
        <v>723</v>
      </c>
      <c r="D564" s="207" t="s">
        <v>127</v>
      </c>
      <c r="E564" s="208" t="s">
        <v>724</v>
      </c>
      <c r="F564" s="209" t="s">
        <v>725</v>
      </c>
      <c r="G564" s="210" t="s">
        <v>650</v>
      </c>
      <c r="H564" s="211">
        <v>1</v>
      </c>
      <c r="I564" s="212"/>
      <c r="J564" s="213">
        <f>ROUND(I564*H564,2)</f>
        <v>0</v>
      </c>
      <c r="K564" s="209" t="s">
        <v>19</v>
      </c>
      <c r="L564" s="43"/>
      <c r="M564" s="214" t="s">
        <v>19</v>
      </c>
      <c r="N564" s="215" t="s">
        <v>44</v>
      </c>
      <c r="O564" s="83"/>
      <c r="P564" s="216">
        <f>O564*H564</f>
        <v>0</v>
      </c>
      <c r="Q564" s="216">
        <v>0</v>
      </c>
      <c r="R564" s="216">
        <f>Q564*H564</f>
        <v>0</v>
      </c>
      <c r="S564" s="216">
        <v>0</v>
      </c>
      <c r="T564" s="217">
        <f>S564*H564</f>
        <v>0</v>
      </c>
      <c r="AR564" s="218" t="s">
        <v>721</v>
      </c>
      <c r="AT564" s="218" t="s">
        <v>127</v>
      </c>
      <c r="AU564" s="218" t="s">
        <v>83</v>
      </c>
      <c r="AY564" s="17" t="s">
        <v>124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17" t="s">
        <v>81</v>
      </c>
      <c r="BK564" s="219">
        <f>ROUND(I564*H564,2)</f>
        <v>0</v>
      </c>
      <c r="BL564" s="17" t="s">
        <v>721</v>
      </c>
      <c r="BM564" s="218" t="s">
        <v>726</v>
      </c>
    </row>
    <row r="565" spans="2:63" s="11" customFormat="1" ht="22.8" customHeight="1">
      <c r="B565" s="191"/>
      <c r="C565" s="192"/>
      <c r="D565" s="193" t="s">
        <v>72</v>
      </c>
      <c r="E565" s="205" t="s">
        <v>727</v>
      </c>
      <c r="F565" s="205" t="s">
        <v>728</v>
      </c>
      <c r="G565" s="192"/>
      <c r="H565" s="192"/>
      <c r="I565" s="195"/>
      <c r="J565" s="206">
        <f>BK565</f>
        <v>0</v>
      </c>
      <c r="K565" s="192"/>
      <c r="L565" s="197"/>
      <c r="M565" s="198"/>
      <c r="N565" s="199"/>
      <c r="O565" s="199"/>
      <c r="P565" s="200">
        <f>SUM(P566:P567)</f>
        <v>0</v>
      </c>
      <c r="Q565" s="199"/>
      <c r="R565" s="200">
        <f>SUM(R566:R567)</f>
        <v>0</v>
      </c>
      <c r="S565" s="199"/>
      <c r="T565" s="201">
        <f>SUM(T566:T567)</f>
        <v>0</v>
      </c>
      <c r="AR565" s="202" t="s">
        <v>156</v>
      </c>
      <c r="AT565" s="203" t="s">
        <v>72</v>
      </c>
      <c r="AU565" s="203" t="s">
        <v>81</v>
      </c>
      <c r="AY565" s="202" t="s">
        <v>124</v>
      </c>
      <c r="BK565" s="204">
        <f>SUM(BK566:BK567)</f>
        <v>0</v>
      </c>
    </row>
    <row r="566" spans="2:65" s="1" customFormat="1" ht="16.5" customHeight="1">
      <c r="B566" s="38"/>
      <c r="C566" s="207" t="s">
        <v>729</v>
      </c>
      <c r="D566" s="207" t="s">
        <v>127</v>
      </c>
      <c r="E566" s="208" t="s">
        <v>730</v>
      </c>
      <c r="F566" s="209" t="s">
        <v>731</v>
      </c>
      <c r="G566" s="210" t="s">
        <v>650</v>
      </c>
      <c r="H566" s="211">
        <v>1</v>
      </c>
      <c r="I566" s="212"/>
      <c r="J566" s="213">
        <f>ROUND(I566*H566,2)</f>
        <v>0</v>
      </c>
      <c r="K566" s="209" t="s">
        <v>131</v>
      </c>
      <c r="L566" s="43"/>
      <c r="M566" s="214" t="s">
        <v>19</v>
      </c>
      <c r="N566" s="215" t="s">
        <v>44</v>
      </c>
      <c r="O566" s="83"/>
      <c r="P566" s="216">
        <f>O566*H566</f>
        <v>0</v>
      </c>
      <c r="Q566" s="216">
        <v>0</v>
      </c>
      <c r="R566" s="216">
        <f>Q566*H566</f>
        <v>0</v>
      </c>
      <c r="S566" s="216">
        <v>0</v>
      </c>
      <c r="T566" s="217">
        <f>S566*H566</f>
        <v>0</v>
      </c>
      <c r="AR566" s="218" t="s">
        <v>721</v>
      </c>
      <c r="AT566" s="218" t="s">
        <v>127</v>
      </c>
      <c r="AU566" s="218" t="s">
        <v>83</v>
      </c>
      <c r="AY566" s="17" t="s">
        <v>124</v>
      </c>
      <c r="BE566" s="219">
        <f>IF(N566="základní",J566,0)</f>
        <v>0</v>
      </c>
      <c r="BF566" s="219">
        <f>IF(N566="snížená",J566,0)</f>
        <v>0</v>
      </c>
      <c r="BG566" s="219">
        <f>IF(N566="zákl. přenesená",J566,0)</f>
        <v>0</v>
      </c>
      <c r="BH566" s="219">
        <f>IF(N566="sníž. přenesená",J566,0)</f>
        <v>0</v>
      </c>
      <c r="BI566" s="219">
        <f>IF(N566="nulová",J566,0)</f>
        <v>0</v>
      </c>
      <c r="BJ566" s="17" t="s">
        <v>81</v>
      </c>
      <c r="BK566" s="219">
        <f>ROUND(I566*H566,2)</f>
        <v>0</v>
      </c>
      <c r="BL566" s="17" t="s">
        <v>721</v>
      </c>
      <c r="BM566" s="218" t="s">
        <v>732</v>
      </c>
    </row>
    <row r="567" spans="2:65" s="1" customFormat="1" ht="16.5" customHeight="1">
      <c r="B567" s="38"/>
      <c r="C567" s="207" t="s">
        <v>733</v>
      </c>
      <c r="D567" s="207" t="s">
        <v>127</v>
      </c>
      <c r="E567" s="208" t="s">
        <v>734</v>
      </c>
      <c r="F567" s="209" t="s">
        <v>735</v>
      </c>
      <c r="G567" s="210" t="s">
        <v>650</v>
      </c>
      <c r="H567" s="211">
        <v>1</v>
      </c>
      <c r="I567" s="212"/>
      <c r="J567" s="213">
        <f>ROUND(I567*H567,2)</f>
        <v>0</v>
      </c>
      <c r="K567" s="209" t="s">
        <v>131</v>
      </c>
      <c r="L567" s="43"/>
      <c r="M567" s="214" t="s">
        <v>19</v>
      </c>
      <c r="N567" s="215" t="s">
        <v>44</v>
      </c>
      <c r="O567" s="83"/>
      <c r="P567" s="216">
        <f>O567*H567</f>
        <v>0</v>
      </c>
      <c r="Q567" s="216">
        <v>0</v>
      </c>
      <c r="R567" s="216">
        <f>Q567*H567</f>
        <v>0</v>
      </c>
      <c r="S567" s="216">
        <v>0</v>
      </c>
      <c r="T567" s="217">
        <f>S567*H567</f>
        <v>0</v>
      </c>
      <c r="AR567" s="218" t="s">
        <v>721</v>
      </c>
      <c r="AT567" s="218" t="s">
        <v>127</v>
      </c>
      <c r="AU567" s="218" t="s">
        <v>83</v>
      </c>
      <c r="AY567" s="17" t="s">
        <v>124</v>
      </c>
      <c r="BE567" s="219">
        <f>IF(N567="základní",J567,0)</f>
        <v>0</v>
      </c>
      <c r="BF567" s="219">
        <f>IF(N567="snížená",J567,0)</f>
        <v>0</v>
      </c>
      <c r="BG567" s="219">
        <f>IF(N567="zákl. přenesená",J567,0)</f>
        <v>0</v>
      </c>
      <c r="BH567" s="219">
        <f>IF(N567="sníž. přenesená",J567,0)</f>
        <v>0</v>
      </c>
      <c r="BI567" s="219">
        <f>IF(N567="nulová",J567,0)</f>
        <v>0</v>
      </c>
      <c r="BJ567" s="17" t="s">
        <v>81</v>
      </c>
      <c r="BK567" s="219">
        <f>ROUND(I567*H567,2)</f>
        <v>0</v>
      </c>
      <c r="BL567" s="17" t="s">
        <v>721</v>
      </c>
      <c r="BM567" s="218" t="s">
        <v>736</v>
      </c>
    </row>
    <row r="568" spans="2:63" s="11" customFormat="1" ht="22.8" customHeight="1">
      <c r="B568" s="191"/>
      <c r="C568" s="192"/>
      <c r="D568" s="193" t="s">
        <v>72</v>
      </c>
      <c r="E568" s="205" t="s">
        <v>737</v>
      </c>
      <c r="F568" s="205" t="s">
        <v>738</v>
      </c>
      <c r="G568" s="192"/>
      <c r="H568" s="192"/>
      <c r="I568" s="195"/>
      <c r="J568" s="206">
        <f>BK568</f>
        <v>0</v>
      </c>
      <c r="K568" s="192"/>
      <c r="L568" s="197"/>
      <c r="M568" s="198"/>
      <c r="N568" s="199"/>
      <c r="O568" s="199"/>
      <c r="P568" s="200">
        <f>SUM(P569:P571)</f>
        <v>0</v>
      </c>
      <c r="Q568" s="199"/>
      <c r="R568" s="200">
        <f>SUM(R569:R571)</f>
        <v>0</v>
      </c>
      <c r="S568" s="199"/>
      <c r="T568" s="201">
        <f>SUM(T569:T571)</f>
        <v>0</v>
      </c>
      <c r="AR568" s="202" t="s">
        <v>156</v>
      </c>
      <c r="AT568" s="203" t="s">
        <v>72</v>
      </c>
      <c r="AU568" s="203" t="s">
        <v>81</v>
      </c>
      <c r="AY568" s="202" t="s">
        <v>124</v>
      </c>
      <c r="BK568" s="204">
        <f>SUM(BK569:BK571)</f>
        <v>0</v>
      </c>
    </row>
    <row r="569" spans="2:65" s="1" customFormat="1" ht="16.5" customHeight="1">
      <c r="B569" s="38"/>
      <c r="C569" s="207" t="s">
        <v>739</v>
      </c>
      <c r="D569" s="207" t="s">
        <v>127</v>
      </c>
      <c r="E569" s="208" t="s">
        <v>740</v>
      </c>
      <c r="F569" s="209" t="s">
        <v>741</v>
      </c>
      <c r="G569" s="210" t="s">
        <v>650</v>
      </c>
      <c r="H569" s="211">
        <v>1</v>
      </c>
      <c r="I569" s="212"/>
      <c r="J569" s="213">
        <f>ROUND(I569*H569,2)</f>
        <v>0</v>
      </c>
      <c r="K569" s="209" t="s">
        <v>131</v>
      </c>
      <c r="L569" s="43"/>
      <c r="M569" s="214" t="s">
        <v>19</v>
      </c>
      <c r="N569" s="215" t="s">
        <v>44</v>
      </c>
      <c r="O569" s="83"/>
      <c r="P569" s="216">
        <f>O569*H569</f>
        <v>0</v>
      </c>
      <c r="Q569" s="216">
        <v>0</v>
      </c>
      <c r="R569" s="216">
        <f>Q569*H569</f>
        <v>0</v>
      </c>
      <c r="S569" s="216">
        <v>0</v>
      </c>
      <c r="T569" s="217">
        <f>S569*H569</f>
        <v>0</v>
      </c>
      <c r="AR569" s="218" t="s">
        <v>721</v>
      </c>
      <c r="AT569" s="218" t="s">
        <v>127</v>
      </c>
      <c r="AU569" s="218" t="s">
        <v>83</v>
      </c>
      <c r="AY569" s="17" t="s">
        <v>124</v>
      </c>
      <c r="BE569" s="219">
        <f>IF(N569="základní",J569,0)</f>
        <v>0</v>
      </c>
      <c r="BF569" s="219">
        <f>IF(N569="snížená",J569,0)</f>
        <v>0</v>
      </c>
      <c r="BG569" s="219">
        <f>IF(N569="zákl. přenesená",J569,0)</f>
        <v>0</v>
      </c>
      <c r="BH569" s="219">
        <f>IF(N569="sníž. přenesená",J569,0)</f>
        <v>0</v>
      </c>
      <c r="BI569" s="219">
        <f>IF(N569="nulová",J569,0)</f>
        <v>0</v>
      </c>
      <c r="BJ569" s="17" t="s">
        <v>81</v>
      </c>
      <c r="BK569" s="219">
        <f>ROUND(I569*H569,2)</f>
        <v>0</v>
      </c>
      <c r="BL569" s="17" t="s">
        <v>721</v>
      </c>
      <c r="BM569" s="218" t="s">
        <v>742</v>
      </c>
    </row>
    <row r="570" spans="2:47" s="1" customFormat="1" ht="12">
      <c r="B570" s="38"/>
      <c r="C570" s="39"/>
      <c r="D570" s="222" t="s">
        <v>191</v>
      </c>
      <c r="E570" s="39"/>
      <c r="F570" s="253" t="s">
        <v>743</v>
      </c>
      <c r="G570" s="39"/>
      <c r="H570" s="39"/>
      <c r="I570" s="131"/>
      <c r="J570" s="39"/>
      <c r="K570" s="39"/>
      <c r="L570" s="43"/>
      <c r="M570" s="254"/>
      <c r="N570" s="83"/>
      <c r="O570" s="83"/>
      <c r="P570" s="83"/>
      <c r="Q570" s="83"/>
      <c r="R570" s="83"/>
      <c r="S570" s="83"/>
      <c r="T570" s="84"/>
      <c r="AT570" s="17" t="s">
        <v>191</v>
      </c>
      <c r="AU570" s="17" t="s">
        <v>83</v>
      </c>
    </row>
    <row r="571" spans="2:65" s="1" customFormat="1" ht="16.5" customHeight="1">
      <c r="B571" s="38"/>
      <c r="C571" s="207" t="s">
        <v>744</v>
      </c>
      <c r="D571" s="207" t="s">
        <v>127</v>
      </c>
      <c r="E571" s="208" t="s">
        <v>745</v>
      </c>
      <c r="F571" s="209" t="s">
        <v>746</v>
      </c>
      <c r="G571" s="210" t="s">
        <v>650</v>
      </c>
      <c r="H571" s="211">
        <v>1</v>
      </c>
      <c r="I571" s="212"/>
      <c r="J571" s="213">
        <f>ROUND(I571*H571,2)</f>
        <v>0</v>
      </c>
      <c r="K571" s="209" t="s">
        <v>131</v>
      </c>
      <c r="L571" s="43"/>
      <c r="M571" s="266" t="s">
        <v>19</v>
      </c>
      <c r="N571" s="267" t="s">
        <v>44</v>
      </c>
      <c r="O571" s="268"/>
      <c r="P571" s="269">
        <f>O571*H571</f>
        <v>0</v>
      </c>
      <c r="Q571" s="269">
        <v>0</v>
      </c>
      <c r="R571" s="269">
        <f>Q571*H571</f>
        <v>0</v>
      </c>
      <c r="S571" s="269">
        <v>0</v>
      </c>
      <c r="T571" s="270">
        <f>S571*H571</f>
        <v>0</v>
      </c>
      <c r="AR571" s="218" t="s">
        <v>721</v>
      </c>
      <c r="AT571" s="218" t="s">
        <v>127</v>
      </c>
      <c r="AU571" s="218" t="s">
        <v>83</v>
      </c>
      <c r="AY571" s="17" t="s">
        <v>124</v>
      </c>
      <c r="BE571" s="219">
        <f>IF(N571="základní",J571,0)</f>
        <v>0</v>
      </c>
      <c r="BF571" s="219">
        <f>IF(N571="snížená",J571,0)</f>
        <v>0</v>
      </c>
      <c r="BG571" s="219">
        <f>IF(N571="zákl. přenesená",J571,0)</f>
        <v>0</v>
      </c>
      <c r="BH571" s="219">
        <f>IF(N571="sníž. přenesená",J571,0)</f>
        <v>0</v>
      </c>
      <c r="BI571" s="219">
        <f>IF(N571="nulová",J571,0)</f>
        <v>0</v>
      </c>
      <c r="BJ571" s="17" t="s">
        <v>81</v>
      </c>
      <c r="BK571" s="219">
        <f>ROUND(I571*H571,2)</f>
        <v>0</v>
      </c>
      <c r="BL571" s="17" t="s">
        <v>721</v>
      </c>
      <c r="BM571" s="218" t="s">
        <v>747</v>
      </c>
    </row>
    <row r="572" spans="2:12" s="1" customFormat="1" ht="6.95" customHeight="1">
      <c r="B572" s="58"/>
      <c r="C572" s="59"/>
      <c r="D572" s="59"/>
      <c r="E572" s="59"/>
      <c r="F572" s="59"/>
      <c r="G572" s="59"/>
      <c r="H572" s="59"/>
      <c r="I572" s="157"/>
      <c r="J572" s="59"/>
      <c r="K572" s="59"/>
      <c r="L572" s="43"/>
    </row>
  </sheetData>
  <sheetProtection password="CC35" sheet="1" objects="1" scenarios="1" formatColumns="0" formatRows="0" autoFilter="0"/>
  <autoFilter ref="C96:K571"/>
  <mergeCells count="9">
    <mergeCell ref="E7:H7"/>
    <mergeCell ref="E9:H9"/>
    <mergeCell ref="E18:H18"/>
    <mergeCell ref="E27:H27"/>
    <mergeCell ref="E48:H48"/>
    <mergeCell ref="E50:H50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ht="37.5" customHeight="1"/>
    <row r="2" spans="2:1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276" t="s">
        <v>748</v>
      </c>
      <c r="D3" s="276"/>
      <c r="E3" s="276"/>
      <c r="F3" s="276"/>
      <c r="G3" s="276"/>
      <c r="H3" s="276"/>
      <c r="I3" s="276"/>
      <c r="J3" s="276"/>
      <c r="K3" s="277"/>
    </row>
    <row r="4" spans="2:11" ht="25.5" customHeight="1">
      <c r="B4" s="278"/>
      <c r="C4" s="279" t="s">
        <v>749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750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751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ht="15" customHeight="1">
      <c r="B9" s="283"/>
      <c r="C9" s="282" t="s">
        <v>752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2"/>
      <c r="D10" s="282" t="s">
        <v>753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4"/>
      <c r="D11" s="282" t="s">
        <v>754</v>
      </c>
      <c r="E11" s="282"/>
      <c r="F11" s="282"/>
      <c r="G11" s="282"/>
      <c r="H11" s="282"/>
      <c r="I11" s="282"/>
      <c r="J11" s="282"/>
      <c r="K11" s="280"/>
    </row>
    <row r="12" spans="2:1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ht="15" customHeight="1">
      <c r="B13" s="283"/>
      <c r="C13" s="284"/>
      <c r="D13" s="285" t="s">
        <v>755</v>
      </c>
      <c r="E13" s="282"/>
      <c r="F13" s="282"/>
      <c r="G13" s="282"/>
      <c r="H13" s="282"/>
      <c r="I13" s="282"/>
      <c r="J13" s="282"/>
      <c r="K13" s="280"/>
    </row>
    <row r="14" spans="2:1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ht="15" customHeight="1">
      <c r="B15" s="283"/>
      <c r="C15" s="284"/>
      <c r="D15" s="282" t="s">
        <v>756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4"/>
      <c r="D16" s="282" t="s">
        <v>757</v>
      </c>
      <c r="E16" s="282"/>
      <c r="F16" s="282"/>
      <c r="G16" s="282"/>
      <c r="H16" s="282"/>
      <c r="I16" s="282"/>
      <c r="J16" s="282"/>
      <c r="K16" s="280"/>
    </row>
    <row r="17" spans="2:11" ht="15" customHeight="1">
      <c r="B17" s="283"/>
      <c r="C17" s="284"/>
      <c r="D17" s="282" t="s">
        <v>758</v>
      </c>
      <c r="E17" s="282"/>
      <c r="F17" s="282"/>
      <c r="G17" s="282"/>
      <c r="H17" s="282"/>
      <c r="I17" s="282"/>
      <c r="J17" s="282"/>
      <c r="K17" s="280"/>
    </row>
    <row r="18" spans="2:11" ht="15" customHeight="1">
      <c r="B18" s="283"/>
      <c r="C18" s="284"/>
      <c r="D18" s="284"/>
      <c r="E18" s="286" t="s">
        <v>80</v>
      </c>
      <c r="F18" s="282" t="s">
        <v>759</v>
      </c>
      <c r="G18" s="282"/>
      <c r="H18" s="282"/>
      <c r="I18" s="282"/>
      <c r="J18" s="282"/>
      <c r="K18" s="280"/>
    </row>
    <row r="19" spans="2:11" ht="15" customHeight="1">
      <c r="B19" s="283"/>
      <c r="C19" s="284"/>
      <c r="D19" s="284"/>
      <c r="E19" s="286" t="s">
        <v>760</v>
      </c>
      <c r="F19" s="282" t="s">
        <v>761</v>
      </c>
      <c r="G19" s="282"/>
      <c r="H19" s="282"/>
      <c r="I19" s="282"/>
      <c r="J19" s="282"/>
      <c r="K19" s="280"/>
    </row>
    <row r="20" spans="2:11" ht="15" customHeight="1">
      <c r="B20" s="283"/>
      <c r="C20" s="284"/>
      <c r="D20" s="284"/>
      <c r="E20" s="286" t="s">
        <v>762</v>
      </c>
      <c r="F20" s="282" t="s">
        <v>763</v>
      </c>
      <c r="G20" s="282"/>
      <c r="H20" s="282"/>
      <c r="I20" s="282"/>
      <c r="J20" s="282"/>
      <c r="K20" s="280"/>
    </row>
    <row r="21" spans="2:11" ht="15" customHeight="1">
      <c r="B21" s="283"/>
      <c r="C21" s="284"/>
      <c r="D21" s="284"/>
      <c r="E21" s="286" t="s">
        <v>764</v>
      </c>
      <c r="F21" s="282" t="s">
        <v>765</v>
      </c>
      <c r="G21" s="282"/>
      <c r="H21" s="282"/>
      <c r="I21" s="282"/>
      <c r="J21" s="282"/>
      <c r="K21" s="280"/>
    </row>
    <row r="22" spans="2:11" ht="15" customHeight="1">
      <c r="B22" s="283"/>
      <c r="C22" s="284"/>
      <c r="D22" s="284"/>
      <c r="E22" s="286" t="s">
        <v>766</v>
      </c>
      <c r="F22" s="282" t="s">
        <v>767</v>
      </c>
      <c r="G22" s="282"/>
      <c r="H22" s="282"/>
      <c r="I22" s="282"/>
      <c r="J22" s="282"/>
      <c r="K22" s="280"/>
    </row>
    <row r="23" spans="2:11" ht="15" customHeight="1">
      <c r="B23" s="283"/>
      <c r="C23" s="284"/>
      <c r="D23" s="284"/>
      <c r="E23" s="286" t="s">
        <v>768</v>
      </c>
      <c r="F23" s="282" t="s">
        <v>769</v>
      </c>
      <c r="G23" s="282"/>
      <c r="H23" s="282"/>
      <c r="I23" s="282"/>
      <c r="J23" s="282"/>
      <c r="K23" s="280"/>
    </row>
    <row r="24" spans="2:1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ht="15" customHeight="1">
      <c r="B25" s="283"/>
      <c r="C25" s="282" t="s">
        <v>770</v>
      </c>
      <c r="D25" s="282"/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2" t="s">
        <v>771</v>
      </c>
      <c r="D26" s="282"/>
      <c r="E26" s="282"/>
      <c r="F26" s="282"/>
      <c r="G26" s="282"/>
      <c r="H26" s="282"/>
      <c r="I26" s="282"/>
      <c r="J26" s="282"/>
      <c r="K26" s="280"/>
    </row>
    <row r="27" spans="2:11" ht="15" customHeight="1">
      <c r="B27" s="283"/>
      <c r="C27" s="282"/>
      <c r="D27" s="282" t="s">
        <v>772</v>
      </c>
      <c r="E27" s="282"/>
      <c r="F27" s="282"/>
      <c r="G27" s="282"/>
      <c r="H27" s="282"/>
      <c r="I27" s="282"/>
      <c r="J27" s="282"/>
      <c r="K27" s="280"/>
    </row>
    <row r="28" spans="2:11" ht="15" customHeight="1">
      <c r="B28" s="283"/>
      <c r="C28" s="284"/>
      <c r="D28" s="282" t="s">
        <v>773</v>
      </c>
      <c r="E28" s="282"/>
      <c r="F28" s="282"/>
      <c r="G28" s="282"/>
      <c r="H28" s="282"/>
      <c r="I28" s="282"/>
      <c r="J28" s="282"/>
      <c r="K28" s="280"/>
    </row>
    <row r="29" spans="2:1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ht="15" customHeight="1">
      <c r="B30" s="283"/>
      <c r="C30" s="284"/>
      <c r="D30" s="282" t="s">
        <v>774</v>
      </c>
      <c r="E30" s="282"/>
      <c r="F30" s="282"/>
      <c r="G30" s="282"/>
      <c r="H30" s="282"/>
      <c r="I30" s="282"/>
      <c r="J30" s="282"/>
      <c r="K30" s="280"/>
    </row>
    <row r="31" spans="2:11" ht="15" customHeight="1">
      <c r="B31" s="283"/>
      <c r="C31" s="284"/>
      <c r="D31" s="282" t="s">
        <v>775</v>
      </c>
      <c r="E31" s="282"/>
      <c r="F31" s="282"/>
      <c r="G31" s="282"/>
      <c r="H31" s="282"/>
      <c r="I31" s="282"/>
      <c r="J31" s="282"/>
      <c r="K31" s="280"/>
    </row>
    <row r="32" spans="2:1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ht="15" customHeight="1">
      <c r="B33" s="283"/>
      <c r="C33" s="284"/>
      <c r="D33" s="282" t="s">
        <v>776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4"/>
      <c r="D34" s="282" t="s">
        <v>777</v>
      </c>
      <c r="E34" s="282"/>
      <c r="F34" s="282"/>
      <c r="G34" s="282"/>
      <c r="H34" s="282"/>
      <c r="I34" s="282"/>
      <c r="J34" s="282"/>
      <c r="K34" s="280"/>
    </row>
    <row r="35" spans="2:11" ht="15" customHeight="1">
      <c r="B35" s="283"/>
      <c r="C35" s="284"/>
      <c r="D35" s="282" t="s">
        <v>778</v>
      </c>
      <c r="E35" s="282"/>
      <c r="F35" s="282"/>
      <c r="G35" s="282"/>
      <c r="H35" s="282"/>
      <c r="I35" s="282"/>
      <c r="J35" s="282"/>
      <c r="K35" s="280"/>
    </row>
    <row r="36" spans="2:11" ht="15" customHeight="1">
      <c r="B36" s="283"/>
      <c r="C36" s="284"/>
      <c r="D36" s="282"/>
      <c r="E36" s="285" t="s">
        <v>110</v>
      </c>
      <c r="F36" s="282"/>
      <c r="G36" s="282" t="s">
        <v>779</v>
      </c>
      <c r="H36" s="282"/>
      <c r="I36" s="282"/>
      <c r="J36" s="282"/>
      <c r="K36" s="280"/>
    </row>
    <row r="37" spans="2:11" ht="30.75" customHeight="1">
      <c r="B37" s="283"/>
      <c r="C37" s="284"/>
      <c r="D37" s="282"/>
      <c r="E37" s="285" t="s">
        <v>780</v>
      </c>
      <c r="F37" s="282"/>
      <c r="G37" s="282" t="s">
        <v>781</v>
      </c>
      <c r="H37" s="282"/>
      <c r="I37" s="282"/>
      <c r="J37" s="282"/>
      <c r="K37" s="280"/>
    </row>
    <row r="38" spans="2:11" ht="15" customHeight="1">
      <c r="B38" s="283"/>
      <c r="C38" s="284"/>
      <c r="D38" s="282"/>
      <c r="E38" s="285" t="s">
        <v>54</v>
      </c>
      <c r="F38" s="282"/>
      <c r="G38" s="282" t="s">
        <v>782</v>
      </c>
      <c r="H38" s="282"/>
      <c r="I38" s="282"/>
      <c r="J38" s="282"/>
      <c r="K38" s="280"/>
    </row>
    <row r="39" spans="2:11" ht="15" customHeight="1">
      <c r="B39" s="283"/>
      <c r="C39" s="284"/>
      <c r="D39" s="282"/>
      <c r="E39" s="285" t="s">
        <v>55</v>
      </c>
      <c r="F39" s="282"/>
      <c r="G39" s="282" t="s">
        <v>783</v>
      </c>
      <c r="H39" s="282"/>
      <c r="I39" s="282"/>
      <c r="J39" s="282"/>
      <c r="K39" s="280"/>
    </row>
    <row r="40" spans="2:11" ht="15" customHeight="1">
      <c r="B40" s="283"/>
      <c r="C40" s="284"/>
      <c r="D40" s="282"/>
      <c r="E40" s="285" t="s">
        <v>111</v>
      </c>
      <c r="F40" s="282"/>
      <c r="G40" s="282" t="s">
        <v>784</v>
      </c>
      <c r="H40" s="282"/>
      <c r="I40" s="282"/>
      <c r="J40" s="282"/>
      <c r="K40" s="280"/>
    </row>
    <row r="41" spans="2:11" ht="15" customHeight="1">
      <c r="B41" s="283"/>
      <c r="C41" s="284"/>
      <c r="D41" s="282"/>
      <c r="E41" s="285" t="s">
        <v>112</v>
      </c>
      <c r="F41" s="282"/>
      <c r="G41" s="282" t="s">
        <v>785</v>
      </c>
      <c r="H41" s="282"/>
      <c r="I41" s="282"/>
      <c r="J41" s="282"/>
      <c r="K41" s="280"/>
    </row>
    <row r="42" spans="2:11" ht="15" customHeight="1">
      <c r="B42" s="283"/>
      <c r="C42" s="284"/>
      <c r="D42" s="282"/>
      <c r="E42" s="285" t="s">
        <v>786</v>
      </c>
      <c r="F42" s="282"/>
      <c r="G42" s="282" t="s">
        <v>787</v>
      </c>
      <c r="H42" s="282"/>
      <c r="I42" s="282"/>
      <c r="J42" s="282"/>
      <c r="K42" s="280"/>
    </row>
    <row r="43" spans="2:11" ht="15" customHeight="1">
      <c r="B43" s="283"/>
      <c r="C43" s="284"/>
      <c r="D43" s="282"/>
      <c r="E43" s="285"/>
      <c r="F43" s="282"/>
      <c r="G43" s="282" t="s">
        <v>788</v>
      </c>
      <c r="H43" s="282"/>
      <c r="I43" s="282"/>
      <c r="J43" s="282"/>
      <c r="K43" s="280"/>
    </row>
    <row r="44" spans="2:11" ht="15" customHeight="1">
      <c r="B44" s="283"/>
      <c r="C44" s="284"/>
      <c r="D44" s="282"/>
      <c r="E44" s="285" t="s">
        <v>789</v>
      </c>
      <c r="F44" s="282"/>
      <c r="G44" s="282" t="s">
        <v>790</v>
      </c>
      <c r="H44" s="282"/>
      <c r="I44" s="282"/>
      <c r="J44" s="282"/>
      <c r="K44" s="280"/>
    </row>
    <row r="45" spans="2:11" ht="15" customHeight="1">
      <c r="B45" s="283"/>
      <c r="C45" s="284"/>
      <c r="D45" s="282"/>
      <c r="E45" s="285" t="s">
        <v>114</v>
      </c>
      <c r="F45" s="282"/>
      <c r="G45" s="282" t="s">
        <v>791</v>
      </c>
      <c r="H45" s="282"/>
      <c r="I45" s="282"/>
      <c r="J45" s="282"/>
      <c r="K45" s="280"/>
    </row>
    <row r="46" spans="2:1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ht="15" customHeight="1">
      <c r="B47" s="283"/>
      <c r="C47" s="284"/>
      <c r="D47" s="282" t="s">
        <v>792</v>
      </c>
      <c r="E47" s="282"/>
      <c r="F47" s="282"/>
      <c r="G47" s="282"/>
      <c r="H47" s="282"/>
      <c r="I47" s="282"/>
      <c r="J47" s="282"/>
      <c r="K47" s="280"/>
    </row>
    <row r="48" spans="2:11" ht="15" customHeight="1">
      <c r="B48" s="283"/>
      <c r="C48" s="284"/>
      <c r="D48" s="284"/>
      <c r="E48" s="282" t="s">
        <v>793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4"/>
      <c r="D49" s="284"/>
      <c r="E49" s="282" t="s">
        <v>794</v>
      </c>
      <c r="F49" s="282"/>
      <c r="G49" s="282"/>
      <c r="H49" s="282"/>
      <c r="I49" s="282"/>
      <c r="J49" s="282"/>
      <c r="K49" s="280"/>
    </row>
    <row r="50" spans="2:11" ht="15" customHeight="1">
      <c r="B50" s="283"/>
      <c r="C50" s="284"/>
      <c r="D50" s="284"/>
      <c r="E50" s="282" t="s">
        <v>795</v>
      </c>
      <c r="F50" s="282"/>
      <c r="G50" s="282"/>
      <c r="H50" s="282"/>
      <c r="I50" s="282"/>
      <c r="J50" s="282"/>
      <c r="K50" s="280"/>
    </row>
    <row r="51" spans="2:11" ht="15" customHeight="1">
      <c r="B51" s="283"/>
      <c r="C51" s="284"/>
      <c r="D51" s="282" t="s">
        <v>796</v>
      </c>
      <c r="E51" s="282"/>
      <c r="F51" s="282"/>
      <c r="G51" s="282"/>
      <c r="H51" s="282"/>
      <c r="I51" s="282"/>
      <c r="J51" s="282"/>
      <c r="K51" s="280"/>
    </row>
    <row r="52" spans="2:11" ht="25.5" customHeight="1">
      <c r="B52" s="278"/>
      <c r="C52" s="279" t="s">
        <v>797</v>
      </c>
      <c r="D52" s="279"/>
      <c r="E52" s="279"/>
      <c r="F52" s="279"/>
      <c r="G52" s="279"/>
      <c r="H52" s="279"/>
      <c r="I52" s="279"/>
      <c r="J52" s="279"/>
      <c r="K52" s="280"/>
    </row>
    <row r="53" spans="2:1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ht="15" customHeight="1">
      <c r="B54" s="278"/>
      <c r="C54" s="282" t="s">
        <v>798</v>
      </c>
      <c r="D54" s="282"/>
      <c r="E54" s="282"/>
      <c r="F54" s="282"/>
      <c r="G54" s="282"/>
      <c r="H54" s="282"/>
      <c r="I54" s="282"/>
      <c r="J54" s="282"/>
      <c r="K54" s="280"/>
    </row>
    <row r="55" spans="2:11" ht="15" customHeight="1">
      <c r="B55" s="278"/>
      <c r="C55" s="282" t="s">
        <v>799</v>
      </c>
      <c r="D55" s="282"/>
      <c r="E55" s="282"/>
      <c r="F55" s="282"/>
      <c r="G55" s="282"/>
      <c r="H55" s="282"/>
      <c r="I55" s="282"/>
      <c r="J55" s="282"/>
      <c r="K55" s="280"/>
    </row>
    <row r="56" spans="2:1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2" t="s">
        <v>800</v>
      </c>
      <c r="D57" s="282"/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4"/>
      <c r="D58" s="282" t="s">
        <v>801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4"/>
      <c r="D59" s="282" t="s">
        <v>802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4"/>
      <c r="D60" s="282" t="s">
        <v>803</v>
      </c>
      <c r="E60" s="282"/>
      <c r="F60" s="282"/>
      <c r="G60" s="282"/>
      <c r="H60" s="282"/>
      <c r="I60" s="282"/>
      <c r="J60" s="282"/>
      <c r="K60" s="280"/>
    </row>
    <row r="61" spans="2:11" ht="15" customHeight="1">
      <c r="B61" s="278"/>
      <c r="C61" s="284"/>
      <c r="D61" s="282" t="s">
        <v>804</v>
      </c>
      <c r="E61" s="282"/>
      <c r="F61" s="282"/>
      <c r="G61" s="282"/>
      <c r="H61" s="282"/>
      <c r="I61" s="282"/>
      <c r="J61" s="282"/>
      <c r="K61" s="280"/>
    </row>
    <row r="62" spans="2:11" ht="15" customHeight="1">
      <c r="B62" s="278"/>
      <c r="C62" s="284"/>
      <c r="D62" s="287" t="s">
        <v>805</v>
      </c>
      <c r="E62" s="287"/>
      <c r="F62" s="287"/>
      <c r="G62" s="287"/>
      <c r="H62" s="287"/>
      <c r="I62" s="287"/>
      <c r="J62" s="287"/>
      <c r="K62" s="280"/>
    </row>
    <row r="63" spans="2:11" ht="15" customHeight="1">
      <c r="B63" s="278"/>
      <c r="C63" s="284"/>
      <c r="D63" s="282" t="s">
        <v>806</v>
      </c>
      <c r="E63" s="282"/>
      <c r="F63" s="282"/>
      <c r="G63" s="282"/>
      <c r="H63" s="282"/>
      <c r="I63" s="282"/>
      <c r="J63" s="282"/>
      <c r="K63" s="280"/>
    </row>
    <row r="64" spans="2:1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ht="15" customHeight="1">
      <c r="B65" s="278"/>
      <c r="C65" s="284"/>
      <c r="D65" s="282" t="s">
        <v>807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4"/>
      <c r="D66" s="287" t="s">
        <v>808</v>
      </c>
      <c r="E66" s="287"/>
      <c r="F66" s="287"/>
      <c r="G66" s="287"/>
      <c r="H66" s="287"/>
      <c r="I66" s="287"/>
      <c r="J66" s="287"/>
      <c r="K66" s="280"/>
    </row>
    <row r="67" spans="2:11" ht="15" customHeight="1">
      <c r="B67" s="278"/>
      <c r="C67" s="284"/>
      <c r="D67" s="282" t="s">
        <v>809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4"/>
      <c r="D68" s="282" t="s">
        <v>810</v>
      </c>
      <c r="E68" s="282"/>
      <c r="F68" s="282"/>
      <c r="G68" s="282"/>
      <c r="H68" s="282"/>
      <c r="I68" s="282"/>
      <c r="J68" s="282"/>
      <c r="K68" s="280"/>
    </row>
    <row r="69" spans="2:11" ht="15" customHeight="1">
      <c r="B69" s="278"/>
      <c r="C69" s="284"/>
      <c r="D69" s="282" t="s">
        <v>811</v>
      </c>
      <c r="E69" s="282"/>
      <c r="F69" s="282"/>
      <c r="G69" s="282"/>
      <c r="H69" s="282"/>
      <c r="I69" s="282"/>
      <c r="J69" s="282"/>
      <c r="K69" s="280"/>
    </row>
    <row r="70" spans="2:11" ht="15" customHeight="1">
      <c r="B70" s="278"/>
      <c r="C70" s="284"/>
      <c r="D70" s="282" t="s">
        <v>812</v>
      </c>
      <c r="E70" s="282"/>
      <c r="F70" s="282"/>
      <c r="G70" s="282"/>
      <c r="H70" s="282"/>
      <c r="I70" s="282"/>
      <c r="J70" s="282"/>
      <c r="K70" s="280"/>
    </row>
    <row r="71" spans="2:1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ht="45" customHeight="1">
      <c r="B75" s="297"/>
      <c r="C75" s="298" t="s">
        <v>813</v>
      </c>
      <c r="D75" s="298"/>
      <c r="E75" s="298"/>
      <c r="F75" s="298"/>
      <c r="G75" s="298"/>
      <c r="H75" s="298"/>
      <c r="I75" s="298"/>
      <c r="J75" s="298"/>
      <c r="K75" s="299"/>
    </row>
    <row r="76" spans="2:11" ht="17.25" customHeight="1">
      <c r="B76" s="297"/>
      <c r="C76" s="300" t="s">
        <v>814</v>
      </c>
      <c r="D76" s="300"/>
      <c r="E76" s="300"/>
      <c r="F76" s="300" t="s">
        <v>815</v>
      </c>
      <c r="G76" s="301"/>
      <c r="H76" s="300" t="s">
        <v>55</v>
      </c>
      <c r="I76" s="300" t="s">
        <v>58</v>
      </c>
      <c r="J76" s="300" t="s">
        <v>816</v>
      </c>
      <c r="K76" s="299"/>
    </row>
    <row r="77" spans="2:11" ht="17.25" customHeight="1">
      <c r="B77" s="297"/>
      <c r="C77" s="302" t="s">
        <v>817</v>
      </c>
      <c r="D77" s="302"/>
      <c r="E77" s="302"/>
      <c r="F77" s="303" t="s">
        <v>818</v>
      </c>
      <c r="G77" s="304"/>
      <c r="H77" s="302"/>
      <c r="I77" s="302"/>
      <c r="J77" s="302" t="s">
        <v>819</v>
      </c>
      <c r="K77" s="299"/>
    </row>
    <row r="78" spans="2:1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ht="15" customHeight="1">
      <c r="B79" s="297"/>
      <c r="C79" s="285" t="s">
        <v>54</v>
      </c>
      <c r="D79" s="305"/>
      <c r="E79" s="305"/>
      <c r="F79" s="307" t="s">
        <v>820</v>
      </c>
      <c r="G79" s="306"/>
      <c r="H79" s="285" t="s">
        <v>821</v>
      </c>
      <c r="I79" s="285" t="s">
        <v>822</v>
      </c>
      <c r="J79" s="285">
        <v>20</v>
      </c>
      <c r="K79" s="299"/>
    </row>
    <row r="80" spans="2:11" ht="15" customHeight="1">
      <c r="B80" s="297"/>
      <c r="C80" s="285" t="s">
        <v>823</v>
      </c>
      <c r="D80" s="285"/>
      <c r="E80" s="285"/>
      <c r="F80" s="307" t="s">
        <v>820</v>
      </c>
      <c r="G80" s="306"/>
      <c r="H80" s="285" t="s">
        <v>824</v>
      </c>
      <c r="I80" s="285" t="s">
        <v>822</v>
      </c>
      <c r="J80" s="285">
        <v>120</v>
      </c>
      <c r="K80" s="299"/>
    </row>
    <row r="81" spans="2:11" ht="15" customHeight="1">
      <c r="B81" s="308"/>
      <c r="C81" s="285" t="s">
        <v>825</v>
      </c>
      <c r="D81" s="285"/>
      <c r="E81" s="285"/>
      <c r="F81" s="307" t="s">
        <v>826</v>
      </c>
      <c r="G81" s="306"/>
      <c r="H81" s="285" t="s">
        <v>827</v>
      </c>
      <c r="I81" s="285" t="s">
        <v>822</v>
      </c>
      <c r="J81" s="285">
        <v>50</v>
      </c>
      <c r="K81" s="299"/>
    </row>
    <row r="82" spans="2:11" ht="15" customHeight="1">
      <c r="B82" s="308"/>
      <c r="C82" s="285" t="s">
        <v>828</v>
      </c>
      <c r="D82" s="285"/>
      <c r="E82" s="285"/>
      <c r="F82" s="307" t="s">
        <v>820</v>
      </c>
      <c r="G82" s="306"/>
      <c r="H82" s="285" t="s">
        <v>829</v>
      </c>
      <c r="I82" s="285" t="s">
        <v>830</v>
      </c>
      <c r="J82" s="285"/>
      <c r="K82" s="299"/>
    </row>
    <row r="83" spans="2:11" ht="15" customHeight="1">
      <c r="B83" s="308"/>
      <c r="C83" s="309" t="s">
        <v>831</v>
      </c>
      <c r="D83" s="309"/>
      <c r="E83" s="309"/>
      <c r="F83" s="310" t="s">
        <v>826</v>
      </c>
      <c r="G83" s="309"/>
      <c r="H83" s="309" t="s">
        <v>832</v>
      </c>
      <c r="I83" s="309" t="s">
        <v>822</v>
      </c>
      <c r="J83" s="309">
        <v>15</v>
      </c>
      <c r="K83" s="299"/>
    </row>
    <row r="84" spans="2:11" ht="15" customHeight="1">
      <c r="B84" s="308"/>
      <c r="C84" s="309" t="s">
        <v>833</v>
      </c>
      <c r="D84" s="309"/>
      <c r="E84" s="309"/>
      <c r="F84" s="310" t="s">
        <v>826</v>
      </c>
      <c r="G84" s="309"/>
      <c r="H84" s="309" t="s">
        <v>834</v>
      </c>
      <c r="I84" s="309" t="s">
        <v>822</v>
      </c>
      <c r="J84" s="309">
        <v>15</v>
      </c>
      <c r="K84" s="299"/>
    </row>
    <row r="85" spans="2:11" ht="15" customHeight="1">
      <c r="B85" s="308"/>
      <c r="C85" s="309" t="s">
        <v>835</v>
      </c>
      <c r="D85" s="309"/>
      <c r="E85" s="309"/>
      <c r="F85" s="310" t="s">
        <v>826</v>
      </c>
      <c r="G85" s="309"/>
      <c r="H85" s="309" t="s">
        <v>836</v>
      </c>
      <c r="I85" s="309" t="s">
        <v>822</v>
      </c>
      <c r="J85" s="309">
        <v>20</v>
      </c>
      <c r="K85" s="299"/>
    </row>
    <row r="86" spans="2:11" ht="15" customHeight="1">
      <c r="B86" s="308"/>
      <c r="C86" s="309" t="s">
        <v>837</v>
      </c>
      <c r="D86" s="309"/>
      <c r="E86" s="309"/>
      <c r="F86" s="310" t="s">
        <v>826</v>
      </c>
      <c r="G86" s="309"/>
      <c r="H86" s="309" t="s">
        <v>838</v>
      </c>
      <c r="I86" s="309" t="s">
        <v>822</v>
      </c>
      <c r="J86" s="309">
        <v>20</v>
      </c>
      <c r="K86" s="299"/>
    </row>
    <row r="87" spans="2:11" ht="15" customHeight="1">
      <c r="B87" s="308"/>
      <c r="C87" s="285" t="s">
        <v>839</v>
      </c>
      <c r="D87" s="285"/>
      <c r="E87" s="285"/>
      <c r="F87" s="307" t="s">
        <v>826</v>
      </c>
      <c r="G87" s="306"/>
      <c r="H87" s="285" t="s">
        <v>840</v>
      </c>
      <c r="I87" s="285" t="s">
        <v>822</v>
      </c>
      <c r="J87" s="285">
        <v>50</v>
      </c>
      <c r="K87" s="299"/>
    </row>
    <row r="88" spans="2:11" ht="15" customHeight="1">
      <c r="B88" s="308"/>
      <c r="C88" s="285" t="s">
        <v>841</v>
      </c>
      <c r="D88" s="285"/>
      <c r="E88" s="285"/>
      <c r="F88" s="307" t="s">
        <v>826</v>
      </c>
      <c r="G88" s="306"/>
      <c r="H88" s="285" t="s">
        <v>842</v>
      </c>
      <c r="I88" s="285" t="s">
        <v>822</v>
      </c>
      <c r="J88" s="285">
        <v>20</v>
      </c>
      <c r="K88" s="299"/>
    </row>
    <row r="89" spans="2:11" ht="15" customHeight="1">
      <c r="B89" s="308"/>
      <c r="C89" s="285" t="s">
        <v>843</v>
      </c>
      <c r="D89" s="285"/>
      <c r="E89" s="285"/>
      <c r="F89" s="307" t="s">
        <v>826</v>
      </c>
      <c r="G89" s="306"/>
      <c r="H89" s="285" t="s">
        <v>844</v>
      </c>
      <c r="I89" s="285" t="s">
        <v>822</v>
      </c>
      <c r="J89" s="285">
        <v>20</v>
      </c>
      <c r="K89" s="299"/>
    </row>
    <row r="90" spans="2:11" ht="15" customHeight="1">
      <c r="B90" s="308"/>
      <c r="C90" s="285" t="s">
        <v>845</v>
      </c>
      <c r="D90" s="285"/>
      <c r="E90" s="285"/>
      <c r="F90" s="307" t="s">
        <v>826</v>
      </c>
      <c r="G90" s="306"/>
      <c r="H90" s="285" t="s">
        <v>846</v>
      </c>
      <c r="I90" s="285" t="s">
        <v>822</v>
      </c>
      <c r="J90" s="285">
        <v>50</v>
      </c>
      <c r="K90" s="299"/>
    </row>
    <row r="91" spans="2:11" ht="15" customHeight="1">
      <c r="B91" s="308"/>
      <c r="C91" s="285" t="s">
        <v>847</v>
      </c>
      <c r="D91" s="285"/>
      <c r="E91" s="285"/>
      <c r="F91" s="307" t="s">
        <v>826</v>
      </c>
      <c r="G91" s="306"/>
      <c r="H91" s="285" t="s">
        <v>847</v>
      </c>
      <c r="I91" s="285" t="s">
        <v>822</v>
      </c>
      <c r="J91" s="285">
        <v>50</v>
      </c>
      <c r="K91" s="299"/>
    </row>
    <row r="92" spans="2:11" ht="15" customHeight="1">
      <c r="B92" s="308"/>
      <c r="C92" s="285" t="s">
        <v>848</v>
      </c>
      <c r="D92" s="285"/>
      <c r="E92" s="285"/>
      <c r="F92" s="307" t="s">
        <v>826</v>
      </c>
      <c r="G92" s="306"/>
      <c r="H92" s="285" t="s">
        <v>849</v>
      </c>
      <c r="I92" s="285" t="s">
        <v>822</v>
      </c>
      <c r="J92" s="285">
        <v>255</v>
      </c>
      <c r="K92" s="299"/>
    </row>
    <row r="93" spans="2:11" ht="15" customHeight="1">
      <c r="B93" s="308"/>
      <c r="C93" s="285" t="s">
        <v>850</v>
      </c>
      <c r="D93" s="285"/>
      <c r="E93" s="285"/>
      <c r="F93" s="307" t="s">
        <v>820</v>
      </c>
      <c r="G93" s="306"/>
      <c r="H93" s="285" t="s">
        <v>851</v>
      </c>
      <c r="I93" s="285" t="s">
        <v>852</v>
      </c>
      <c r="J93" s="285"/>
      <c r="K93" s="299"/>
    </row>
    <row r="94" spans="2:11" ht="15" customHeight="1">
      <c r="B94" s="308"/>
      <c r="C94" s="285" t="s">
        <v>853</v>
      </c>
      <c r="D94" s="285"/>
      <c r="E94" s="285"/>
      <c r="F94" s="307" t="s">
        <v>820</v>
      </c>
      <c r="G94" s="306"/>
      <c r="H94" s="285" t="s">
        <v>854</v>
      </c>
      <c r="I94" s="285" t="s">
        <v>855</v>
      </c>
      <c r="J94" s="285"/>
      <c r="K94" s="299"/>
    </row>
    <row r="95" spans="2:11" ht="15" customHeight="1">
      <c r="B95" s="308"/>
      <c r="C95" s="285" t="s">
        <v>856</v>
      </c>
      <c r="D95" s="285"/>
      <c r="E95" s="285"/>
      <c r="F95" s="307" t="s">
        <v>820</v>
      </c>
      <c r="G95" s="306"/>
      <c r="H95" s="285" t="s">
        <v>856</v>
      </c>
      <c r="I95" s="285" t="s">
        <v>855</v>
      </c>
      <c r="J95" s="285"/>
      <c r="K95" s="299"/>
    </row>
    <row r="96" spans="2:11" ht="15" customHeight="1">
      <c r="B96" s="308"/>
      <c r="C96" s="285" t="s">
        <v>39</v>
      </c>
      <c r="D96" s="285"/>
      <c r="E96" s="285"/>
      <c r="F96" s="307" t="s">
        <v>820</v>
      </c>
      <c r="G96" s="306"/>
      <c r="H96" s="285" t="s">
        <v>857</v>
      </c>
      <c r="I96" s="285" t="s">
        <v>855</v>
      </c>
      <c r="J96" s="285"/>
      <c r="K96" s="299"/>
    </row>
    <row r="97" spans="2:11" ht="15" customHeight="1">
      <c r="B97" s="308"/>
      <c r="C97" s="285" t="s">
        <v>49</v>
      </c>
      <c r="D97" s="285"/>
      <c r="E97" s="285"/>
      <c r="F97" s="307" t="s">
        <v>820</v>
      </c>
      <c r="G97" s="306"/>
      <c r="H97" s="285" t="s">
        <v>858</v>
      </c>
      <c r="I97" s="285" t="s">
        <v>855</v>
      </c>
      <c r="J97" s="285"/>
      <c r="K97" s="299"/>
    </row>
    <row r="98" spans="2:11" ht="15" customHeight="1">
      <c r="B98" s="311"/>
      <c r="C98" s="312"/>
      <c r="D98" s="312"/>
      <c r="E98" s="312"/>
      <c r="F98" s="312"/>
      <c r="G98" s="312"/>
      <c r="H98" s="312"/>
      <c r="I98" s="312"/>
      <c r="J98" s="312"/>
      <c r="K98" s="313"/>
    </row>
    <row r="99" spans="2:11" ht="18.75" customHeight="1">
      <c r="B99" s="314"/>
      <c r="C99" s="315"/>
      <c r="D99" s="315"/>
      <c r="E99" s="315"/>
      <c r="F99" s="315"/>
      <c r="G99" s="315"/>
      <c r="H99" s="315"/>
      <c r="I99" s="315"/>
      <c r="J99" s="315"/>
      <c r="K99" s="314"/>
    </row>
    <row r="100" spans="2:1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ht="45" customHeight="1">
      <c r="B102" s="297"/>
      <c r="C102" s="298" t="s">
        <v>859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ht="17.25" customHeight="1">
      <c r="B103" s="297"/>
      <c r="C103" s="300" t="s">
        <v>814</v>
      </c>
      <c r="D103" s="300"/>
      <c r="E103" s="300"/>
      <c r="F103" s="300" t="s">
        <v>815</v>
      </c>
      <c r="G103" s="301"/>
      <c r="H103" s="300" t="s">
        <v>55</v>
      </c>
      <c r="I103" s="300" t="s">
        <v>58</v>
      </c>
      <c r="J103" s="300" t="s">
        <v>816</v>
      </c>
      <c r="K103" s="299"/>
    </row>
    <row r="104" spans="2:11" ht="17.25" customHeight="1">
      <c r="B104" s="297"/>
      <c r="C104" s="302" t="s">
        <v>817</v>
      </c>
      <c r="D104" s="302"/>
      <c r="E104" s="302"/>
      <c r="F104" s="303" t="s">
        <v>818</v>
      </c>
      <c r="G104" s="304"/>
      <c r="H104" s="302"/>
      <c r="I104" s="302"/>
      <c r="J104" s="302" t="s">
        <v>819</v>
      </c>
      <c r="K104" s="299"/>
    </row>
    <row r="105" spans="2:11" ht="5.25" customHeight="1">
      <c r="B105" s="297"/>
      <c r="C105" s="300"/>
      <c r="D105" s="300"/>
      <c r="E105" s="300"/>
      <c r="F105" s="300"/>
      <c r="G105" s="316"/>
      <c r="H105" s="300"/>
      <c r="I105" s="300"/>
      <c r="J105" s="300"/>
      <c r="K105" s="299"/>
    </row>
    <row r="106" spans="2:11" ht="15" customHeight="1">
      <c r="B106" s="297"/>
      <c r="C106" s="285" t="s">
        <v>54</v>
      </c>
      <c r="D106" s="305"/>
      <c r="E106" s="305"/>
      <c r="F106" s="307" t="s">
        <v>820</v>
      </c>
      <c r="G106" s="316"/>
      <c r="H106" s="285" t="s">
        <v>860</v>
      </c>
      <c r="I106" s="285" t="s">
        <v>822</v>
      </c>
      <c r="J106" s="285">
        <v>20</v>
      </c>
      <c r="K106" s="299"/>
    </row>
    <row r="107" spans="2:11" ht="15" customHeight="1">
      <c r="B107" s="297"/>
      <c r="C107" s="285" t="s">
        <v>823</v>
      </c>
      <c r="D107" s="285"/>
      <c r="E107" s="285"/>
      <c r="F107" s="307" t="s">
        <v>820</v>
      </c>
      <c r="G107" s="285"/>
      <c r="H107" s="285" t="s">
        <v>860</v>
      </c>
      <c r="I107" s="285" t="s">
        <v>822</v>
      </c>
      <c r="J107" s="285">
        <v>120</v>
      </c>
      <c r="K107" s="299"/>
    </row>
    <row r="108" spans="2:11" ht="15" customHeight="1">
      <c r="B108" s="308"/>
      <c r="C108" s="285" t="s">
        <v>825</v>
      </c>
      <c r="D108" s="285"/>
      <c r="E108" s="285"/>
      <c r="F108" s="307" t="s">
        <v>826</v>
      </c>
      <c r="G108" s="285"/>
      <c r="H108" s="285" t="s">
        <v>860</v>
      </c>
      <c r="I108" s="285" t="s">
        <v>822</v>
      </c>
      <c r="J108" s="285">
        <v>50</v>
      </c>
      <c r="K108" s="299"/>
    </row>
    <row r="109" spans="2:11" ht="15" customHeight="1">
      <c r="B109" s="308"/>
      <c r="C109" s="285" t="s">
        <v>828</v>
      </c>
      <c r="D109" s="285"/>
      <c r="E109" s="285"/>
      <c r="F109" s="307" t="s">
        <v>820</v>
      </c>
      <c r="G109" s="285"/>
      <c r="H109" s="285" t="s">
        <v>860</v>
      </c>
      <c r="I109" s="285" t="s">
        <v>830</v>
      </c>
      <c r="J109" s="285"/>
      <c r="K109" s="299"/>
    </row>
    <row r="110" spans="2:11" ht="15" customHeight="1">
      <c r="B110" s="308"/>
      <c r="C110" s="285" t="s">
        <v>839</v>
      </c>
      <c r="D110" s="285"/>
      <c r="E110" s="285"/>
      <c r="F110" s="307" t="s">
        <v>826</v>
      </c>
      <c r="G110" s="285"/>
      <c r="H110" s="285" t="s">
        <v>860</v>
      </c>
      <c r="I110" s="285" t="s">
        <v>822</v>
      </c>
      <c r="J110" s="285">
        <v>50</v>
      </c>
      <c r="K110" s="299"/>
    </row>
    <row r="111" spans="2:11" ht="15" customHeight="1">
      <c r="B111" s="308"/>
      <c r="C111" s="285" t="s">
        <v>847</v>
      </c>
      <c r="D111" s="285"/>
      <c r="E111" s="285"/>
      <c r="F111" s="307" t="s">
        <v>826</v>
      </c>
      <c r="G111" s="285"/>
      <c r="H111" s="285" t="s">
        <v>860</v>
      </c>
      <c r="I111" s="285" t="s">
        <v>822</v>
      </c>
      <c r="J111" s="285">
        <v>50</v>
      </c>
      <c r="K111" s="299"/>
    </row>
    <row r="112" spans="2:11" ht="15" customHeight="1">
      <c r="B112" s="308"/>
      <c r="C112" s="285" t="s">
        <v>845</v>
      </c>
      <c r="D112" s="285"/>
      <c r="E112" s="285"/>
      <c r="F112" s="307" t="s">
        <v>826</v>
      </c>
      <c r="G112" s="285"/>
      <c r="H112" s="285" t="s">
        <v>860</v>
      </c>
      <c r="I112" s="285" t="s">
        <v>822</v>
      </c>
      <c r="J112" s="285">
        <v>50</v>
      </c>
      <c r="K112" s="299"/>
    </row>
    <row r="113" spans="2:11" ht="15" customHeight="1">
      <c r="B113" s="308"/>
      <c r="C113" s="285" t="s">
        <v>54</v>
      </c>
      <c r="D113" s="285"/>
      <c r="E113" s="285"/>
      <c r="F113" s="307" t="s">
        <v>820</v>
      </c>
      <c r="G113" s="285"/>
      <c r="H113" s="285" t="s">
        <v>861</v>
      </c>
      <c r="I113" s="285" t="s">
        <v>822</v>
      </c>
      <c r="J113" s="285">
        <v>20</v>
      </c>
      <c r="K113" s="299"/>
    </row>
    <row r="114" spans="2:11" ht="15" customHeight="1">
      <c r="B114" s="308"/>
      <c r="C114" s="285" t="s">
        <v>862</v>
      </c>
      <c r="D114" s="285"/>
      <c r="E114" s="285"/>
      <c r="F114" s="307" t="s">
        <v>820</v>
      </c>
      <c r="G114" s="285"/>
      <c r="H114" s="285" t="s">
        <v>863</v>
      </c>
      <c r="I114" s="285" t="s">
        <v>822</v>
      </c>
      <c r="J114" s="285">
        <v>120</v>
      </c>
      <c r="K114" s="299"/>
    </row>
    <row r="115" spans="2:11" ht="15" customHeight="1">
      <c r="B115" s="308"/>
      <c r="C115" s="285" t="s">
        <v>39</v>
      </c>
      <c r="D115" s="285"/>
      <c r="E115" s="285"/>
      <c r="F115" s="307" t="s">
        <v>820</v>
      </c>
      <c r="G115" s="285"/>
      <c r="H115" s="285" t="s">
        <v>864</v>
      </c>
      <c r="I115" s="285" t="s">
        <v>855</v>
      </c>
      <c r="J115" s="285"/>
      <c r="K115" s="299"/>
    </row>
    <row r="116" spans="2:11" ht="15" customHeight="1">
      <c r="B116" s="308"/>
      <c r="C116" s="285" t="s">
        <v>49</v>
      </c>
      <c r="D116" s="285"/>
      <c r="E116" s="285"/>
      <c r="F116" s="307" t="s">
        <v>820</v>
      </c>
      <c r="G116" s="285"/>
      <c r="H116" s="285" t="s">
        <v>865</v>
      </c>
      <c r="I116" s="285" t="s">
        <v>855</v>
      </c>
      <c r="J116" s="285"/>
      <c r="K116" s="299"/>
    </row>
    <row r="117" spans="2:11" ht="15" customHeight="1">
      <c r="B117" s="308"/>
      <c r="C117" s="285" t="s">
        <v>58</v>
      </c>
      <c r="D117" s="285"/>
      <c r="E117" s="285"/>
      <c r="F117" s="307" t="s">
        <v>820</v>
      </c>
      <c r="G117" s="285"/>
      <c r="H117" s="285" t="s">
        <v>866</v>
      </c>
      <c r="I117" s="285" t="s">
        <v>867</v>
      </c>
      <c r="J117" s="285"/>
      <c r="K117" s="299"/>
    </row>
    <row r="118" spans="2:11" ht="15" customHeight="1">
      <c r="B118" s="311"/>
      <c r="C118" s="317"/>
      <c r="D118" s="317"/>
      <c r="E118" s="317"/>
      <c r="F118" s="317"/>
      <c r="G118" s="317"/>
      <c r="H118" s="317"/>
      <c r="I118" s="317"/>
      <c r="J118" s="317"/>
      <c r="K118" s="313"/>
    </row>
    <row r="119" spans="2:11" ht="18.75" customHeight="1">
      <c r="B119" s="318"/>
      <c r="C119" s="282"/>
      <c r="D119" s="282"/>
      <c r="E119" s="282"/>
      <c r="F119" s="319"/>
      <c r="G119" s="282"/>
      <c r="H119" s="282"/>
      <c r="I119" s="282"/>
      <c r="J119" s="282"/>
      <c r="K119" s="318"/>
    </row>
    <row r="120" spans="2:1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ht="7.5" customHeight="1">
      <c r="B121" s="320"/>
      <c r="C121" s="321"/>
      <c r="D121" s="321"/>
      <c r="E121" s="321"/>
      <c r="F121" s="321"/>
      <c r="G121" s="321"/>
      <c r="H121" s="321"/>
      <c r="I121" s="321"/>
      <c r="J121" s="321"/>
      <c r="K121" s="322"/>
    </row>
    <row r="122" spans="2:11" ht="45" customHeight="1">
      <c r="B122" s="323"/>
      <c r="C122" s="276" t="s">
        <v>868</v>
      </c>
      <c r="D122" s="276"/>
      <c r="E122" s="276"/>
      <c r="F122" s="276"/>
      <c r="G122" s="276"/>
      <c r="H122" s="276"/>
      <c r="I122" s="276"/>
      <c r="J122" s="276"/>
      <c r="K122" s="324"/>
    </row>
    <row r="123" spans="2:11" ht="17.25" customHeight="1">
      <c r="B123" s="325"/>
      <c r="C123" s="300" t="s">
        <v>814</v>
      </c>
      <c r="D123" s="300"/>
      <c r="E123" s="300"/>
      <c r="F123" s="300" t="s">
        <v>815</v>
      </c>
      <c r="G123" s="301"/>
      <c r="H123" s="300" t="s">
        <v>55</v>
      </c>
      <c r="I123" s="300" t="s">
        <v>58</v>
      </c>
      <c r="J123" s="300" t="s">
        <v>816</v>
      </c>
      <c r="K123" s="326"/>
    </row>
    <row r="124" spans="2:11" ht="17.25" customHeight="1">
      <c r="B124" s="325"/>
      <c r="C124" s="302" t="s">
        <v>817</v>
      </c>
      <c r="D124" s="302"/>
      <c r="E124" s="302"/>
      <c r="F124" s="303" t="s">
        <v>818</v>
      </c>
      <c r="G124" s="304"/>
      <c r="H124" s="302"/>
      <c r="I124" s="302"/>
      <c r="J124" s="302" t="s">
        <v>819</v>
      </c>
      <c r="K124" s="326"/>
    </row>
    <row r="125" spans="2:11" ht="5.25" customHeight="1">
      <c r="B125" s="327"/>
      <c r="C125" s="305"/>
      <c r="D125" s="305"/>
      <c r="E125" s="305"/>
      <c r="F125" s="305"/>
      <c r="G125" s="285"/>
      <c r="H125" s="305"/>
      <c r="I125" s="305"/>
      <c r="J125" s="305"/>
      <c r="K125" s="328"/>
    </row>
    <row r="126" spans="2:11" ht="15" customHeight="1">
      <c r="B126" s="327"/>
      <c r="C126" s="285" t="s">
        <v>823</v>
      </c>
      <c r="D126" s="305"/>
      <c r="E126" s="305"/>
      <c r="F126" s="307" t="s">
        <v>820</v>
      </c>
      <c r="G126" s="285"/>
      <c r="H126" s="285" t="s">
        <v>860</v>
      </c>
      <c r="I126" s="285" t="s">
        <v>822</v>
      </c>
      <c r="J126" s="285">
        <v>120</v>
      </c>
      <c r="K126" s="329"/>
    </row>
    <row r="127" spans="2:11" ht="15" customHeight="1">
      <c r="B127" s="327"/>
      <c r="C127" s="285" t="s">
        <v>869</v>
      </c>
      <c r="D127" s="285"/>
      <c r="E127" s="285"/>
      <c r="F127" s="307" t="s">
        <v>820</v>
      </c>
      <c r="G127" s="285"/>
      <c r="H127" s="285" t="s">
        <v>870</v>
      </c>
      <c r="I127" s="285" t="s">
        <v>822</v>
      </c>
      <c r="J127" s="285" t="s">
        <v>871</v>
      </c>
      <c r="K127" s="329"/>
    </row>
    <row r="128" spans="2:11" ht="15" customHeight="1">
      <c r="B128" s="327"/>
      <c r="C128" s="285" t="s">
        <v>768</v>
      </c>
      <c r="D128" s="285"/>
      <c r="E128" s="285"/>
      <c r="F128" s="307" t="s">
        <v>820</v>
      </c>
      <c r="G128" s="285"/>
      <c r="H128" s="285" t="s">
        <v>872</v>
      </c>
      <c r="I128" s="285" t="s">
        <v>822</v>
      </c>
      <c r="J128" s="285" t="s">
        <v>871</v>
      </c>
      <c r="K128" s="329"/>
    </row>
    <row r="129" spans="2:11" ht="15" customHeight="1">
      <c r="B129" s="327"/>
      <c r="C129" s="285" t="s">
        <v>831</v>
      </c>
      <c r="D129" s="285"/>
      <c r="E129" s="285"/>
      <c r="F129" s="307" t="s">
        <v>826</v>
      </c>
      <c r="G129" s="285"/>
      <c r="H129" s="285" t="s">
        <v>832</v>
      </c>
      <c r="I129" s="285" t="s">
        <v>822</v>
      </c>
      <c r="J129" s="285">
        <v>15</v>
      </c>
      <c r="K129" s="329"/>
    </row>
    <row r="130" spans="2:11" ht="15" customHeight="1">
      <c r="B130" s="327"/>
      <c r="C130" s="309" t="s">
        <v>833</v>
      </c>
      <c r="D130" s="309"/>
      <c r="E130" s="309"/>
      <c r="F130" s="310" t="s">
        <v>826</v>
      </c>
      <c r="G130" s="309"/>
      <c r="H130" s="309" t="s">
        <v>834</v>
      </c>
      <c r="I130" s="309" t="s">
        <v>822</v>
      </c>
      <c r="J130" s="309">
        <v>15</v>
      </c>
      <c r="K130" s="329"/>
    </row>
    <row r="131" spans="2:11" ht="15" customHeight="1">
      <c r="B131" s="327"/>
      <c r="C131" s="309" t="s">
        <v>835</v>
      </c>
      <c r="D131" s="309"/>
      <c r="E131" s="309"/>
      <c r="F131" s="310" t="s">
        <v>826</v>
      </c>
      <c r="G131" s="309"/>
      <c r="H131" s="309" t="s">
        <v>836</v>
      </c>
      <c r="I131" s="309" t="s">
        <v>822</v>
      </c>
      <c r="J131" s="309">
        <v>20</v>
      </c>
      <c r="K131" s="329"/>
    </row>
    <row r="132" spans="2:11" ht="15" customHeight="1">
      <c r="B132" s="327"/>
      <c r="C132" s="309" t="s">
        <v>837</v>
      </c>
      <c r="D132" s="309"/>
      <c r="E132" s="309"/>
      <c r="F132" s="310" t="s">
        <v>826</v>
      </c>
      <c r="G132" s="309"/>
      <c r="H132" s="309" t="s">
        <v>838</v>
      </c>
      <c r="I132" s="309" t="s">
        <v>822</v>
      </c>
      <c r="J132" s="309">
        <v>20</v>
      </c>
      <c r="K132" s="329"/>
    </row>
    <row r="133" spans="2:11" ht="15" customHeight="1">
      <c r="B133" s="327"/>
      <c r="C133" s="285" t="s">
        <v>825</v>
      </c>
      <c r="D133" s="285"/>
      <c r="E133" s="285"/>
      <c r="F133" s="307" t="s">
        <v>826</v>
      </c>
      <c r="G133" s="285"/>
      <c r="H133" s="285" t="s">
        <v>860</v>
      </c>
      <c r="I133" s="285" t="s">
        <v>822</v>
      </c>
      <c r="J133" s="285">
        <v>50</v>
      </c>
      <c r="K133" s="329"/>
    </row>
    <row r="134" spans="2:11" ht="15" customHeight="1">
      <c r="B134" s="327"/>
      <c r="C134" s="285" t="s">
        <v>839</v>
      </c>
      <c r="D134" s="285"/>
      <c r="E134" s="285"/>
      <c r="F134" s="307" t="s">
        <v>826</v>
      </c>
      <c r="G134" s="285"/>
      <c r="H134" s="285" t="s">
        <v>860</v>
      </c>
      <c r="I134" s="285" t="s">
        <v>822</v>
      </c>
      <c r="J134" s="285">
        <v>50</v>
      </c>
      <c r="K134" s="329"/>
    </row>
    <row r="135" spans="2:11" ht="15" customHeight="1">
      <c r="B135" s="327"/>
      <c r="C135" s="285" t="s">
        <v>845</v>
      </c>
      <c r="D135" s="285"/>
      <c r="E135" s="285"/>
      <c r="F135" s="307" t="s">
        <v>826</v>
      </c>
      <c r="G135" s="285"/>
      <c r="H135" s="285" t="s">
        <v>860</v>
      </c>
      <c r="I135" s="285" t="s">
        <v>822</v>
      </c>
      <c r="J135" s="285">
        <v>50</v>
      </c>
      <c r="K135" s="329"/>
    </row>
    <row r="136" spans="2:11" ht="15" customHeight="1">
      <c r="B136" s="327"/>
      <c r="C136" s="285" t="s">
        <v>847</v>
      </c>
      <c r="D136" s="285"/>
      <c r="E136" s="285"/>
      <c r="F136" s="307" t="s">
        <v>826</v>
      </c>
      <c r="G136" s="285"/>
      <c r="H136" s="285" t="s">
        <v>860</v>
      </c>
      <c r="I136" s="285" t="s">
        <v>822</v>
      </c>
      <c r="J136" s="285">
        <v>50</v>
      </c>
      <c r="K136" s="329"/>
    </row>
    <row r="137" spans="2:11" ht="15" customHeight="1">
      <c r="B137" s="327"/>
      <c r="C137" s="285" t="s">
        <v>848</v>
      </c>
      <c r="D137" s="285"/>
      <c r="E137" s="285"/>
      <c r="F137" s="307" t="s">
        <v>826</v>
      </c>
      <c r="G137" s="285"/>
      <c r="H137" s="285" t="s">
        <v>873</v>
      </c>
      <c r="I137" s="285" t="s">
        <v>822</v>
      </c>
      <c r="J137" s="285">
        <v>255</v>
      </c>
      <c r="K137" s="329"/>
    </row>
    <row r="138" spans="2:11" ht="15" customHeight="1">
      <c r="B138" s="327"/>
      <c r="C138" s="285" t="s">
        <v>850</v>
      </c>
      <c r="D138" s="285"/>
      <c r="E138" s="285"/>
      <c r="F138" s="307" t="s">
        <v>820</v>
      </c>
      <c r="G138" s="285"/>
      <c r="H138" s="285" t="s">
        <v>874</v>
      </c>
      <c r="I138" s="285" t="s">
        <v>852</v>
      </c>
      <c r="J138" s="285"/>
      <c r="K138" s="329"/>
    </row>
    <row r="139" spans="2:11" ht="15" customHeight="1">
      <c r="B139" s="327"/>
      <c r="C139" s="285" t="s">
        <v>853</v>
      </c>
      <c r="D139" s="285"/>
      <c r="E139" s="285"/>
      <c r="F139" s="307" t="s">
        <v>820</v>
      </c>
      <c r="G139" s="285"/>
      <c r="H139" s="285" t="s">
        <v>875</v>
      </c>
      <c r="I139" s="285" t="s">
        <v>855</v>
      </c>
      <c r="J139" s="285"/>
      <c r="K139" s="329"/>
    </row>
    <row r="140" spans="2:11" ht="15" customHeight="1">
      <c r="B140" s="327"/>
      <c r="C140" s="285" t="s">
        <v>856</v>
      </c>
      <c r="D140" s="285"/>
      <c r="E140" s="285"/>
      <c r="F140" s="307" t="s">
        <v>820</v>
      </c>
      <c r="G140" s="285"/>
      <c r="H140" s="285" t="s">
        <v>856</v>
      </c>
      <c r="I140" s="285" t="s">
        <v>855</v>
      </c>
      <c r="J140" s="285"/>
      <c r="K140" s="329"/>
    </row>
    <row r="141" spans="2:11" ht="15" customHeight="1">
      <c r="B141" s="327"/>
      <c r="C141" s="285" t="s">
        <v>39</v>
      </c>
      <c r="D141" s="285"/>
      <c r="E141" s="285"/>
      <c r="F141" s="307" t="s">
        <v>820</v>
      </c>
      <c r="G141" s="285"/>
      <c r="H141" s="285" t="s">
        <v>876</v>
      </c>
      <c r="I141" s="285" t="s">
        <v>855</v>
      </c>
      <c r="J141" s="285"/>
      <c r="K141" s="329"/>
    </row>
    <row r="142" spans="2:11" ht="15" customHeight="1">
      <c r="B142" s="327"/>
      <c r="C142" s="285" t="s">
        <v>877</v>
      </c>
      <c r="D142" s="285"/>
      <c r="E142" s="285"/>
      <c r="F142" s="307" t="s">
        <v>820</v>
      </c>
      <c r="G142" s="285"/>
      <c r="H142" s="285" t="s">
        <v>878</v>
      </c>
      <c r="I142" s="285" t="s">
        <v>855</v>
      </c>
      <c r="J142" s="285"/>
      <c r="K142" s="329"/>
    </row>
    <row r="143" spans="2:11" ht="15" customHeight="1">
      <c r="B143" s="330"/>
      <c r="C143" s="331"/>
      <c r="D143" s="331"/>
      <c r="E143" s="331"/>
      <c r="F143" s="331"/>
      <c r="G143" s="331"/>
      <c r="H143" s="331"/>
      <c r="I143" s="331"/>
      <c r="J143" s="331"/>
      <c r="K143" s="332"/>
    </row>
    <row r="144" spans="2:11" ht="18.75" customHeight="1">
      <c r="B144" s="282"/>
      <c r="C144" s="282"/>
      <c r="D144" s="282"/>
      <c r="E144" s="282"/>
      <c r="F144" s="319"/>
      <c r="G144" s="282"/>
      <c r="H144" s="282"/>
      <c r="I144" s="282"/>
      <c r="J144" s="282"/>
      <c r="K144" s="282"/>
    </row>
    <row r="145" spans="2:1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ht="45" customHeight="1">
      <c r="B147" s="297"/>
      <c r="C147" s="298" t="s">
        <v>879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ht="17.25" customHeight="1">
      <c r="B148" s="297"/>
      <c r="C148" s="300" t="s">
        <v>814</v>
      </c>
      <c r="D148" s="300"/>
      <c r="E148" s="300"/>
      <c r="F148" s="300" t="s">
        <v>815</v>
      </c>
      <c r="G148" s="301"/>
      <c r="H148" s="300" t="s">
        <v>55</v>
      </c>
      <c r="I148" s="300" t="s">
        <v>58</v>
      </c>
      <c r="J148" s="300" t="s">
        <v>816</v>
      </c>
      <c r="K148" s="299"/>
    </row>
    <row r="149" spans="2:11" ht="17.25" customHeight="1">
      <c r="B149" s="297"/>
      <c r="C149" s="302" t="s">
        <v>817</v>
      </c>
      <c r="D149" s="302"/>
      <c r="E149" s="302"/>
      <c r="F149" s="303" t="s">
        <v>818</v>
      </c>
      <c r="G149" s="304"/>
      <c r="H149" s="302"/>
      <c r="I149" s="302"/>
      <c r="J149" s="302" t="s">
        <v>819</v>
      </c>
      <c r="K149" s="299"/>
    </row>
    <row r="150" spans="2:11" ht="5.25" customHeight="1">
      <c r="B150" s="308"/>
      <c r="C150" s="305"/>
      <c r="D150" s="305"/>
      <c r="E150" s="305"/>
      <c r="F150" s="305"/>
      <c r="G150" s="306"/>
      <c r="H150" s="305"/>
      <c r="I150" s="305"/>
      <c r="J150" s="305"/>
      <c r="K150" s="329"/>
    </row>
    <row r="151" spans="2:11" ht="15" customHeight="1">
      <c r="B151" s="308"/>
      <c r="C151" s="333" t="s">
        <v>823</v>
      </c>
      <c r="D151" s="285"/>
      <c r="E151" s="285"/>
      <c r="F151" s="334" t="s">
        <v>820</v>
      </c>
      <c r="G151" s="285"/>
      <c r="H151" s="333" t="s">
        <v>860</v>
      </c>
      <c r="I151" s="333" t="s">
        <v>822</v>
      </c>
      <c r="J151" s="333">
        <v>120</v>
      </c>
      <c r="K151" s="329"/>
    </row>
    <row r="152" spans="2:11" ht="15" customHeight="1">
      <c r="B152" s="308"/>
      <c r="C152" s="333" t="s">
        <v>869</v>
      </c>
      <c r="D152" s="285"/>
      <c r="E152" s="285"/>
      <c r="F152" s="334" t="s">
        <v>820</v>
      </c>
      <c r="G152" s="285"/>
      <c r="H152" s="333" t="s">
        <v>880</v>
      </c>
      <c r="I152" s="333" t="s">
        <v>822</v>
      </c>
      <c r="J152" s="333" t="s">
        <v>871</v>
      </c>
      <c r="K152" s="329"/>
    </row>
    <row r="153" spans="2:11" ht="15" customHeight="1">
      <c r="B153" s="308"/>
      <c r="C153" s="333" t="s">
        <v>768</v>
      </c>
      <c r="D153" s="285"/>
      <c r="E153" s="285"/>
      <c r="F153" s="334" t="s">
        <v>820</v>
      </c>
      <c r="G153" s="285"/>
      <c r="H153" s="333" t="s">
        <v>881</v>
      </c>
      <c r="I153" s="333" t="s">
        <v>822</v>
      </c>
      <c r="J153" s="333" t="s">
        <v>871</v>
      </c>
      <c r="K153" s="329"/>
    </row>
    <row r="154" spans="2:11" ht="15" customHeight="1">
      <c r="B154" s="308"/>
      <c r="C154" s="333" t="s">
        <v>825</v>
      </c>
      <c r="D154" s="285"/>
      <c r="E154" s="285"/>
      <c r="F154" s="334" t="s">
        <v>826</v>
      </c>
      <c r="G154" s="285"/>
      <c r="H154" s="333" t="s">
        <v>860</v>
      </c>
      <c r="I154" s="333" t="s">
        <v>822</v>
      </c>
      <c r="J154" s="333">
        <v>50</v>
      </c>
      <c r="K154" s="329"/>
    </row>
    <row r="155" spans="2:11" ht="15" customHeight="1">
      <c r="B155" s="308"/>
      <c r="C155" s="333" t="s">
        <v>828</v>
      </c>
      <c r="D155" s="285"/>
      <c r="E155" s="285"/>
      <c r="F155" s="334" t="s">
        <v>820</v>
      </c>
      <c r="G155" s="285"/>
      <c r="H155" s="333" t="s">
        <v>860</v>
      </c>
      <c r="I155" s="333" t="s">
        <v>830</v>
      </c>
      <c r="J155" s="333"/>
      <c r="K155" s="329"/>
    </row>
    <row r="156" spans="2:11" ht="15" customHeight="1">
      <c r="B156" s="308"/>
      <c r="C156" s="333" t="s">
        <v>839</v>
      </c>
      <c r="D156" s="285"/>
      <c r="E156" s="285"/>
      <c r="F156" s="334" t="s">
        <v>826</v>
      </c>
      <c r="G156" s="285"/>
      <c r="H156" s="333" t="s">
        <v>860</v>
      </c>
      <c r="I156" s="333" t="s">
        <v>822</v>
      </c>
      <c r="J156" s="333">
        <v>50</v>
      </c>
      <c r="K156" s="329"/>
    </row>
    <row r="157" spans="2:11" ht="15" customHeight="1">
      <c r="B157" s="308"/>
      <c r="C157" s="333" t="s">
        <v>847</v>
      </c>
      <c r="D157" s="285"/>
      <c r="E157" s="285"/>
      <c r="F157" s="334" t="s">
        <v>826</v>
      </c>
      <c r="G157" s="285"/>
      <c r="H157" s="333" t="s">
        <v>860</v>
      </c>
      <c r="I157" s="333" t="s">
        <v>822</v>
      </c>
      <c r="J157" s="333">
        <v>50</v>
      </c>
      <c r="K157" s="329"/>
    </row>
    <row r="158" spans="2:11" ht="15" customHeight="1">
      <c r="B158" s="308"/>
      <c r="C158" s="333" t="s">
        <v>845</v>
      </c>
      <c r="D158" s="285"/>
      <c r="E158" s="285"/>
      <c r="F158" s="334" t="s">
        <v>826</v>
      </c>
      <c r="G158" s="285"/>
      <c r="H158" s="333" t="s">
        <v>860</v>
      </c>
      <c r="I158" s="333" t="s">
        <v>822</v>
      </c>
      <c r="J158" s="333">
        <v>50</v>
      </c>
      <c r="K158" s="329"/>
    </row>
    <row r="159" spans="2:11" ht="15" customHeight="1">
      <c r="B159" s="308"/>
      <c r="C159" s="333" t="s">
        <v>88</v>
      </c>
      <c r="D159" s="285"/>
      <c r="E159" s="285"/>
      <c r="F159" s="334" t="s">
        <v>820</v>
      </c>
      <c r="G159" s="285"/>
      <c r="H159" s="333" t="s">
        <v>882</v>
      </c>
      <c r="I159" s="333" t="s">
        <v>822</v>
      </c>
      <c r="J159" s="333" t="s">
        <v>883</v>
      </c>
      <c r="K159" s="329"/>
    </row>
    <row r="160" spans="2:11" ht="15" customHeight="1">
      <c r="B160" s="308"/>
      <c r="C160" s="333" t="s">
        <v>884</v>
      </c>
      <c r="D160" s="285"/>
      <c r="E160" s="285"/>
      <c r="F160" s="334" t="s">
        <v>820</v>
      </c>
      <c r="G160" s="285"/>
      <c r="H160" s="333" t="s">
        <v>885</v>
      </c>
      <c r="I160" s="333" t="s">
        <v>855</v>
      </c>
      <c r="J160" s="333"/>
      <c r="K160" s="329"/>
    </row>
    <row r="161" spans="2:11" ht="15" customHeight="1">
      <c r="B161" s="335"/>
      <c r="C161" s="317"/>
      <c r="D161" s="317"/>
      <c r="E161" s="317"/>
      <c r="F161" s="317"/>
      <c r="G161" s="317"/>
      <c r="H161" s="317"/>
      <c r="I161" s="317"/>
      <c r="J161" s="317"/>
      <c r="K161" s="336"/>
    </row>
    <row r="162" spans="2:11" ht="18.75" customHeight="1">
      <c r="B162" s="282"/>
      <c r="C162" s="285"/>
      <c r="D162" s="285"/>
      <c r="E162" s="285"/>
      <c r="F162" s="307"/>
      <c r="G162" s="285"/>
      <c r="H162" s="285"/>
      <c r="I162" s="285"/>
      <c r="J162" s="285"/>
      <c r="K162" s="282"/>
    </row>
    <row r="163" spans="2:1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ht="45" customHeight="1">
      <c r="B165" s="275"/>
      <c r="C165" s="276" t="s">
        <v>886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ht="17.25" customHeight="1">
      <c r="B166" s="275"/>
      <c r="C166" s="300" t="s">
        <v>814</v>
      </c>
      <c r="D166" s="300"/>
      <c r="E166" s="300"/>
      <c r="F166" s="300" t="s">
        <v>815</v>
      </c>
      <c r="G166" s="337"/>
      <c r="H166" s="338" t="s">
        <v>55</v>
      </c>
      <c r="I166" s="338" t="s">
        <v>58</v>
      </c>
      <c r="J166" s="300" t="s">
        <v>816</v>
      </c>
      <c r="K166" s="277"/>
    </row>
    <row r="167" spans="2:11" ht="17.25" customHeight="1">
      <c r="B167" s="278"/>
      <c r="C167" s="302" t="s">
        <v>817</v>
      </c>
      <c r="D167" s="302"/>
      <c r="E167" s="302"/>
      <c r="F167" s="303" t="s">
        <v>818</v>
      </c>
      <c r="G167" s="339"/>
      <c r="H167" s="340"/>
      <c r="I167" s="340"/>
      <c r="J167" s="302" t="s">
        <v>819</v>
      </c>
      <c r="K167" s="280"/>
    </row>
    <row r="168" spans="2:11" ht="5.25" customHeight="1">
      <c r="B168" s="308"/>
      <c r="C168" s="305"/>
      <c r="D168" s="305"/>
      <c r="E168" s="305"/>
      <c r="F168" s="305"/>
      <c r="G168" s="306"/>
      <c r="H168" s="305"/>
      <c r="I168" s="305"/>
      <c r="J168" s="305"/>
      <c r="K168" s="329"/>
    </row>
    <row r="169" spans="2:11" ht="15" customHeight="1">
      <c r="B169" s="308"/>
      <c r="C169" s="285" t="s">
        <v>823</v>
      </c>
      <c r="D169" s="285"/>
      <c r="E169" s="285"/>
      <c r="F169" s="307" t="s">
        <v>820</v>
      </c>
      <c r="G169" s="285"/>
      <c r="H169" s="285" t="s">
        <v>860</v>
      </c>
      <c r="I169" s="285" t="s">
        <v>822</v>
      </c>
      <c r="J169" s="285">
        <v>120</v>
      </c>
      <c r="K169" s="329"/>
    </row>
    <row r="170" spans="2:11" ht="15" customHeight="1">
      <c r="B170" s="308"/>
      <c r="C170" s="285" t="s">
        <v>869</v>
      </c>
      <c r="D170" s="285"/>
      <c r="E170" s="285"/>
      <c r="F170" s="307" t="s">
        <v>820</v>
      </c>
      <c r="G170" s="285"/>
      <c r="H170" s="285" t="s">
        <v>870</v>
      </c>
      <c r="I170" s="285" t="s">
        <v>822</v>
      </c>
      <c r="J170" s="285" t="s">
        <v>871</v>
      </c>
      <c r="K170" s="329"/>
    </row>
    <row r="171" spans="2:11" ht="15" customHeight="1">
      <c r="B171" s="308"/>
      <c r="C171" s="285" t="s">
        <v>768</v>
      </c>
      <c r="D171" s="285"/>
      <c r="E171" s="285"/>
      <c r="F171" s="307" t="s">
        <v>820</v>
      </c>
      <c r="G171" s="285"/>
      <c r="H171" s="285" t="s">
        <v>887</v>
      </c>
      <c r="I171" s="285" t="s">
        <v>822</v>
      </c>
      <c r="J171" s="285" t="s">
        <v>871</v>
      </c>
      <c r="K171" s="329"/>
    </row>
    <row r="172" spans="2:11" ht="15" customHeight="1">
      <c r="B172" s="308"/>
      <c r="C172" s="285" t="s">
        <v>825</v>
      </c>
      <c r="D172" s="285"/>
      <c r="E172" s="285"/>
      <c r="F172" s="307" t="s">
        <v>826</v>
      </c>
      <c r="G172" s="285"/>
      <c r="H172" s="285" t="s">
        <v>887</v>
      </c>
      <c r="I172" s="285" t="s">
        <v>822</v>
      </c>
      <c r="J172" s="285">
        <v>50</v>
      </c>
      <c r="K172" s="329"/>
    </row>
    <row r="173" spans="2:11" ht="15" customHeight="1">
      <c r="B173" s="308"/>
      <c r="C173" s="285" t="s">
        <v>828</v>
      </c>
      <c r="D173" s="285"/>
      <c r="E173" s="285"/>
      <c r="F173" s="307" t="s">
        <v>820</v>
      </c>
      <c r="G173" s="285"/>
      <c r="H173" s="285" t="s">
        <v>887</v>
      </c>
      <c r="I173" s="285" t="s">
        <v>830</v>
      </c>
      <c r="J173" s="285"/>
      <c r="K173" s="329"/>
    </row>
    <row r="174" spans="2:11" ht="15" customHeight="1">
      <c r="B174" s="308"/>
      <c r="C174" s="285" t="s">
        <v>839</v>
      </c>
      <c r="D174" s="285"/>
      <c r="E174" s="285"/>
      <c r="F174" s="307" t="s">
        <v>826</v>
      </c>
      <c r="G174" s="285"/>
      <c r="H174" s="285" t="s">
        <v>887</v>
      </c>
      <c r="I174" s="285" t="s">
        <v>822</v>
      </c>
      <c r="J174" s="285">
        <v>50</v>
      </c>
      <c r="K174" s="329"/>
    </row>
    <row r="175" spans="2:11" ht="15" customHeight="1">
      <c r="B175" s="308"/>
      <c r="C175" s="285" t="s">
        <v>847</v>
      </c>
      <c r="D175" s="285"/>
      <c r="E175" s="285"/>
      <c r="F175" s="307" t="s">
        <v>826</v>
      </c>
      <c r="G175" s="285"/>
      <c r="H175" s="285" t="s">
        <v>887</v>
      </c>
      <c r="I175" s="285" t="s">
        <v>822</v>
      </c>
      <c r="J175" s="285">
        <v>50</v>
      </c>
      <c r="K175" s="329"/>
    </row>
    <row r="176" spans="2:11" ht="15" customHeight="1">
      <c r="B176" s="308"/>
      <c r="C176" s="285" t="s">
        <v>845</v>
      </c>
      <c r="D176" s="285"/>
      <c r="E176" s="285"/>
      <c r="F176" s="307" t="s">
        <v>826</v>
      </c>
      <c r="G176" s="285"/>
      <c r="H176" s="285" t="s">
        <v>887</v>
      </c>
      <c r="I176" s="285" t="s">
        <v>822</v>
      </c>
      <c r="J176" s="285">
        <v>50</v>
      </c>
      <c r="K176" s="329"/>
    </row>
    <row r="177" spans="2:11" ht="15" customHeight="1">
      <c r="B177" s="308"/>
      <c r="C177" s="285" t="s">
        <v>110</v>
      </c>
      <c r="D177" s="285"/>
      <c r="E177" s="285"/>
      <c r="F177" s="307" t="s">
        <v>820</v>
      </c>
      <c r="G177" s="285"/>
      <c r="H177" s="285" t="s">
        <v>888</v>
      </c>
      <c r="I177" s="285" t="s">
        <v>889</v>
      </c>
      <c r="J177" s="285"/>
      <c r="K177" s="329"/>
    </row>
    <row r="178" spans="2:11" ht="15" customHeight="1">
      <c r="B178" s="308"/>
      <c r="C178" s="285" t="s">
        <v>58</v>
      </c>
      <c r="D178" s="285"/>
      <c r="E178" s="285"/>
      <c r="F178" s="307" t="s">
        <v>820</v>
      </c>
      <c r="G178" s="285"/>
      <c r="H178" s="285" t="s">
        <v>890</v>
      </c>
      <c r="I178" s="285" t="s">
        <v>891</v>
      </c>
      <c r="J178" s="285">
        <v>1</v>
      </c>
      <c r="K178" s="329"/>
    </row>
    <row r="179" spans="2:11" ht="15" customHeight="1">
      <c r="B179" s="308"/>
      <c r="C179" s="285" t="s">
        <v>54</v>
      </c>
      <c r="D179" s="285"/>
      <c r="E179" s="285"/>
      <c r="F179" s="307" t="s">
        <v>820</v>
      </c>
      <c r="G179" s="285"/>
      <c r="H179" s="285" t="s">
        <v>892</v>
      </c>
      <c r="I179" s="285" t="s">
        <v>822</v>
      </c>
      <c r="J179" s="285">
        <v>20</v>
      </c>
      <c r="K179" s="329"/>
    </row>
    <row r="180" spans="2:11" ht="15" customHeight="1">
      <c r="B180" s="308"/>
      <c r="C180" s="285" t="s">
        <v>55</v>
      </c>
      <c r="D180" s="285"/>
      <c r="E180" s="285"/>
      <c r="F180" s="307" t="s">
        <v>820</v>
      </c>
      <c r="G180" s="285"/>
      <c r="H180" s="285" t="s">
        <v>893</v>
      </c>
      <c r="I180" s="285" t="s">
        <v>822</v>
      </c>
      <c r="J180" s="285">
        <v>255</v>
      </c>
      <c r="K180" s="329"/>
    </row>
    <row r="181" spans="2:11" ht="15" customHeight="1">
      <c r="B181" s="308"/>
      <c r="C181" s="285" t="s">
        <v>111</v>
      </c>
      <c r="D181" s="285"/>
      <c r="E181" s="285"/>
      <c r="F181" s="307" t="s">
        <v>820</v>
      </c>
      <c r="G181" s="285"/>
      <c r="H181" s="285" t="s">
        <v>784</v>
      </c>
      <c r="I181" s="285" t="s">
        <v>822</v>
      </c>
      <c r="J181" s="285">
        <v>10</v>
      </c>
      <c r="K181" s="329"/>
    </row>
    <row r="182" spans="2:11" ht="15" customHeight="1">
      <c r="B182" s="308"/>
      <c r="C182" s="285" t="s">
        <v>112</v>
      </c>
      <c r="D182" s="285"/>
      <c r="E182" s="285"/>
      <c r="F182" s="307" t="s">
        <v>820</v>
      </c>
      <c r="G182" s="285"/>
      <c r="H182" s="285" t="s">
        <v>894</v>
      </c>
      <c r="I182" s="285" t="s">
        <v>855</v>
      </c>
      <c r="J182" s="285"/>
      <c r="K182" s="329"/>
    </row>
    <row r="183" spans="2:11" ht="15" customHeight="1">
      <c r="B183" s="308"/>
      <c r="C183" s="285" t="s">
        <v>895</v>
      </c>
      <c r="D183" s="285"/>
      <c r="E183" s="285"/>
      <c r="F183" s="307" t="s">
        <v>820</v>
      </c>
      <c r="G183" s="285"/>
      <c r="H183" s="285" t="s">
        <v>896</v>
      </c>
      <c r="I183" s="285" t="s">
        <v>855</v>
      </c>
      <c r="J183" s="285"/>
      <c r="K183" s="329"/>
    </row>
    <row r="184" spans="2:11" ht="15" customHeight="1">
      <c r="B184" s="308"/>
      <c r="C184" s="285" t="s">
        <v>884</v>
      </c>
      <c r="D184" s="285"/>
      <c r="E184" s="285"/>
      <c r="F184" s="307" t="s">
        <v>820</v>
      </c>
      <c r="G184" s="285"/>
      <c r="H184" s="285" t="s">
        <v>897</v>
      </c>
      <c r="I184" s="285" t="s">
        <v>855</v>
      </c>
      <c r="J184" s="285"/>
      <c r="K184" s="329"/>
    </row>
    <row r="185" spans="2:11" ht="15" customHeight="1">
      <c r="B185" s="308"/>
      <c r="C185" s="285" t="s">
        <v>114</v>
      </c>
      <c r="D185" s="285"/>
      <c r="E185" s="285"/>
      <c r="F185" s="307" t="s">
        <v>826</v>
      </c>
      <c r="G185" s="285"/>
      <c r="H185" s="285" t="s">
        <v>898</v>
      </c>
      <c r="I185" s="285" t="s">
        <v>822</v>
      </c>
      <c r="J185" s="285">
        <v>50</v>
      </c>
      <c r="K185" s="329"/>
    </row>
    <row r="186" spans="2:11" ht="15" customHeight="1">
      <c r="B186" s="308"/>
      <c r="C186" s="285" t="s">
        <v>899</v>
      </c>
      <c r="D186" s="285"/>
      <c r="E186" s="285"/>
      <c r="F186" s="307" t="s">
        <v>826</v>
      </c>
      <c r="G186" s="285"/>
      <c r="H186" s="285" t="s">
        <v>900</v>
      </c>
      <c r="I186" s="285" t="s">
        <v>901</v>
      </c>
      <c r="J186" s="285"/>
      <c r="K186" s="329"/>
    </row>
    <row r="187" spans="2:11" ht="15" customHeight="1">
      <c r="B187" s="308"/>
      <c r="C187" s="285" t="s">
        <v>902</v>
      </c>
      <c r="D187" s="285"/>
      <c r="E187" s="285"/>
      <c r="F187" s="307" t="s">
        <v>826</v>
      </c>
      <c r="G187" s="285"/>
      <c r="H187" s="285" t="s">
        <v>903</v>
      </c>
      <c r="I187" s="285" t="s">
        <v>901</v>
      </c>
      <c r="J187" s="285"/>
      <c r="K187" s="329"/>
    </row>
    <row r="188" spans="2:11" ht="15" customHeight="1">
      <c r="B188" s="308"/>
      <c r="C188" s="285" t="s">
        <v>904</v>
      </c>
      <c r="D188" s="285"/>
      <c r="E188" s="285"/>
      <c r="F188" s="307" t="s">
        <v>826</v>
      </c>
      <c r="G188" s="285"/>
      <c r="H188" s="285" t="s">
        <v>905</v>
      </c>
      <c r="I188" s="285" t="s">
        <v>901</v>
      </c>
      <c r="J188" s="285"/>
      <c r="K188" s="329"/>
    </row>
    <row r="189" spans="2:11" ht="15" customHeight="1">
      <c r="B189" s="308"/>
      <c r="C189" s="341" t="s">
        <v>906</v>
      </c>
      <c r="D189" s="285"/>
      <c r="E189" s="285"/>
      <c r="F189" s="307" t="s">
        <v>826</v>
      </c>
      <c r="G189" s="285"/>
      <c r="H189" s="285" t="s">
        <v>907</v>
      </c>
      <c r="I189" s="285" t="s">
        <v>908</v>
      </c>
      <c r="J189" s="342" t="s">
        <v>909</v>
      </c>
      <c r="K189" s="329"/>
    </row>
    <row r="190" spans="2:11" ht="15" customHeight="1">
      <c r="B190" s="308"/>
      <c r="C190" s="292" t="s">
        <v>43</v>
      </c>
      <c r="D190" s="285"/>
      <c r="E190" s="285"/>
      <c r="F190" s="307" t="s">
        <v>820</v>
      </c>
      <c r="G190" s="285"/>
      <c r="H190" s="282" t="s">
        <v>910</v>
      </c>
      <c r="I190" s="285" t="s">
        <v>911</v>
      </c>
      <c r="J190" s="285"/>
      <c r="K190" s="329"/>
    </row>
    <row r="191" spans="2:11" ht="15" customHeight="1">
      <c r="B191" s="308"/>
      <c r="C191" s="292" t="s">
        <v>912</v>
      </c>
      <c r="D191" s="285"/>
      <c r="E191" s="285"/>
      <c r="F191" s="307" t="s">
        <v>820</v>
      </c>
      <c r="G191" s="285"/>
      <c r="H191" s="285" t="s">
        <v>913</v>
      </c>
      <c r="I191" s="285" t="s">
        <v>855</v>
      </c>
      <c r="J191" s="285"/>
      <c r="K191" s="329"/>
    </row>
    <row r="192" spans="2:11" ht="15" customHeight="1">
      <c r="B192" s="308"/>
      <c r="C192" s="292" t="s">
        <v>914</v>
      </c>
      <c r="D192" s="285"/>
      <c r="E192" s="285"/>
      <c r="F192" s="307" t="s">
        <v>820</v>
      </c>
      <c r="G192" s="285"/>
      <c r="H192" s="285" t="s">
        <v>915</v>
      </c>
      <c r="I192" s="285" t="s">
        <v>855</v>
      </c>
      <c r="J192" s="285"/>
      <c r="K192" s="329"/>
    </row>
    <row r="193" spans="2:11" ht="15" customHeight="1">
      <c r="B193" s="308"/>
      <c r="C193" s="292" t="s">
        <v>916</v>
      </c>
      <c r="D193" s="285"/>
      <c r="E193" s="285"/>
      <c r="F193" s="307" t="s">
        <v>826</v>
      </c>
      <c r="G193" s="285"/>
      <c r="H193" s="285" t="s">
        <v>917</v>
      </c>
      <c r="I193" s="285" t="s">
        <v>855</v>
      </c>
      <c r="J193" s="285"/>
      <c r="K193" s="329"/>
    </row>
    <row r="194" spans="2:11" ht="15" customHeight="1">
      <c r="B194" s="335"/>
      <c r="C194" s="343"/>
      <c r="D194" s="317"/>
      <c r="E194" s="317"/>
      <c r="F194" s="317"/>
      <c r="G194" s="317"/>
      <c r="H194" s="317"/>
      <c r="I194" s="317"/>
      <c r="J194" s="317"/>
      <c r="K194" s="336"/>
    </row>
    <row r="195" spans="2:11" ht="18.75" customHeight="1">
      <c r="B195" s="282"/>
      <c r="C195" s="285"/>
      <c r="D195" s="285"/>
      <c r="E195" s="285"/>
      <c r="F195" s="307"/>
      <c r="G195" s="285"/>
      <c r="H195" s="285"/>
      <c r="I195" s="285"/>
      <c r="J195" s="285"/>
      <c r="K195" s="282"/>
    </row>
    <row r="196" spans="2:11" ht="18.75" customHeight="1">
      <c r="B196" s="282"/>
      <c r="C196" s="285"/>
      <c r="D196" s="285"/>
      <c r="E196" s="285"/>
      <c r="F196" s="307"/>
      <c r="G196" s="285"/>
      <c r="H196" s="285"/>
      <c r="I196" s="285"/>
      <c r="J196" s="285"/>
      <c r="K196" s="282"/>
    </row>
    <row r="197" spans="2:1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ht="21">
      <c r="B199" s="275"/>
      <c r="C199" s="276" t="s">
        <v>918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ht="25.5" customHeight="1">
      <c r="B200" s="275"/>
      <c r="C200" s="344" t="s">
        <v>919</v>
      </c>
      <c r="D200" s="344"/>
      <c r="E200" s="344"/>
      <c r="F200" s="344" t="s">
        <v>920</v>
      </c>
      <c r="G200" s="345"/>
      <c r="H200" s="344" t="s">
        <v>921</v>
      </c>
      <c r="I200" s="344"/>
      <c r="J200" s="344"/>
      <c r="K200" s="277"/>
    </row>
    <row r="201" spans="2:11" ht="5.25" customHeight="1">
      <c r="B201" s="308"/>
      <c r="C201" s="305"/>
      <c r="D201" s="305"/>
      <c r="E201" s="305"/>
      <c r="F201" s="305"/>
      <c r="G201" s="285"/>
      <c r="H201" s="305"/>
      <c r="I201" s="305"/>
      <c r="J201" s="305"/>
      <c r="K201" s="329"/>
    </row>
    <row r="202" spans="2:11" ht="15" customHeight="1">
      <c r="B202" s="308"/>
      <c r="C202" s="285" t="s">
        <v>911</v>
      </c>
      <c r="D202" s="285"/>
      <c r="E202" s="285"/>
      <c r="F202" s="307" t="s">
        <v>44</v>
      </c>
      <c r="G202" s="285"/>
      <c r="H202" s="285" t="s">
        <v>922</v>
      </c>
      <c r="I202" s="285"/>
      <c r="J202" s="285"/>
      <c r="K202" s="329"/>
    </row>
    <row r="203" spans="2:11" ht="15" customHeight="1">
      <c r="B203" s="308"/>
      <c r="C203" s="314"/>
      <c r="D203" s="285"/>
      <c r="E203" s="285"/>
      <c r="F203" s="307" t="s">
        <v>45</v>
      </c>
      <c r="G203" s="285"/>
      <c r="H203" s="285" t="s">
        <v>923</v>
      </c>
      <c r="I203" s="285"/>
      <c r="J203" s="285"/>
      <c r="K203" s="329"/>
    </row>
    <row r="204" spans="2:11" ht="15" customHeight="1">
      <c r="B204" s="308"/>
      <c r="C204" s="314"/>
      <c r="D204" s="285"/>
      <c r="E204" s="285"/>
      <c r="F204" s="307" t="s">
        <v>48</v>
      </c>
      <c r="G204" s="285"/>
      <c r="H204" s="285" t="s">
        <v>924</v>
      </c>
      <c r="I204" s="285"/>
      <c r="J204" s="285"/>
      <c r="K204" s="329"/>
    </row>
    <row r="205" spans="2:11" ht="15" customHeight="1">
      <c r="B205" s="308"/>
      <c r="C205" s="285"/>
      <c r="D205" s="285"/>
      <c r="E205" s="285"/>
      <c r="F205" s="307" t="s">
        <v>46</v>
      </c>
      <c r="G205" s="285"/>
      <c r="H205" s="285" t="s">
        <v>925</v>
      </c>
      <c r="I205" s="285"/>
      <c r="J205" s="285"/>
      <c r="K205" s="329"/>
    </row>
    <row r="206" spans="2:11" ht="15" customHeight="1">
      <c r="B206" s="308"/>
      <c r="C206" s="285"/>
      <c r="D206" s="285"/>
      <c r="E206" s="285"/>
      <c r="F206" s="307" t="s">
        <v>47</v>
      </c>
      <c r="G206" s="285"/>
      <c r="H206" s="285" t="s">
        <v>926</v>
      </c>
      <c r="I206" s="285"/>
      <c r="J206" s="285"/>
      <c r="K206" s="329"/>
    </row>
    <row r="207" spans="2:11" ht="15" customHeight="1">
      <c r="B207" s="308"/>
      <c r="C207" s="285"/>
      <c r="D207" s="285"/>
      <c r="E207" s="285"/>
      <c r="F207" s="307"/>
      <c r="G207" s="285"/>
      <c r="H207" s="285"/>
      <c r="I207" s="285"/>
      <c r="J207" s="285"/>
      <c r="K207" s="329"/>
    </row>
    <row r="208" spans="2:11" ht="15" customHeight="1">
      <c r="B208" s="308"/>
      <c r="C208" s="285" t="s">
        <v>867</v>
      </c>
      <c r="D208" s="285"/>
      <c r="E208" s="285"/>
      <c r="F208" s="307" t="s">
        <v>80</v>
      </c>
      <c r="G208" s="285"/>
      <c r="H208" s="285" t="s">
        <v>927</v>
      </c>
      <c r="I208" s="285"/>
      <c r="J208" s="285"/>
      <c r="K208" s="329"/>
    </row>
    <row r="209" spans="2:11" ht="15" customHeight="1">
      <c r="B209" s="308"/>
      <c r="C209" s="314"/>
      <c r="D209" s="285"/>
      <c r="E209" s="285"/>
      <c r="F209" s="307" t="s">
        <v>762</v>
      </c>
      <c r="G209" s="285"/>
      <c r="H209" s="285" t="s">
        <v>763</v>
      </c>
      <c r="I209" s="285"/>
      <c r="J209" s="285"/>
      <c r="K209" s="329"/>
    </row>
    <row r="210" spans="2:11" ht="15" customHeight="1">
      <c r="B210" s="308"/>
      <c r="C210" s="285"/>
      <c r="D210" s="285"/>
      <c r="E210" s="285"/>
      <c r="F210" s="307" t="s">
        <v>760</v>
      </c>
      <c r="G210" s="285"/>
      <c r="H210" s="285" t="s">
        <v>928</v>
      </c>
      <c r="I210" s="285"/>
      <c r="J210" s="285"/>
      <c r="K210" s="329"/>
    </row>
    <row r="211" spans="2:11" ht="15" customHeight="1">
      <c r="B211" s="346"/>
      <c r="C211" s="314"/>
      <c r="D211" s="314"/>
      <c r="E211" s="314"/>
      <c r="F211" s="307" t="s">
        <v>764</v>
      </c>
      <c r="G211" s="292"/>
      <c r="H211" s="333" t="s">
        <v>765</v>
      </c>
      <c r="I211" s="333"/>
      <c r="J211" s="333"/>
      <c r="K211" s="347"/>
    </row>
    <row r="212" spans="2:11" ht="15" customHeight="1">
      <c r="B212" s="346"/>
      <c r="C212" s="314"/>
      <c r="D212" s="314"/>
      <c r="E212" s="314"/>
      <c r="F212" s="307" t="s">
        <v>766</v>
      </c>
      <c r="G212" s="292"/>
      <c r="H212" s="333" t="s">
        <v>929</v>
      </c>
      <c r="I212" s="333"/>
      <c r="J212" s="333"/>
      <c r="K212" s="347"/>
    </row>
    <row r="213" spans="2:11" ht="15" customHeight="1">
      <c r="B213" s="346"/>
      <c r="C213" s="314"/>
      <c r="D213" s="314"/>
      <c r="E213" s="314"/>
      <c r="F213" s="348"/>
      <c r="G213" s="292"/>
      <c r="H213" s="349"/>
      <c r="I213" s="349"/>
      <c r="J213" s="349"/>
      <c r="K213" s="347"/>
    </row>
    <row r="214" spans="2:11" ht="15" customHeight="1">
      <c r="B214" s="346"/>
      <c r="C214" s="285" t="s">
        <v>891</v>
      </c>
      <c r="D214" s="314"/>
      <c r="E214" s="314"/>
      <c r="F214" s="307">
        <v>1</v>
      </c>
      <c r="G214" s="292"/>
      <c r="H214" s="333" t="s">
        <v>930</v>
      </c>
      <c r="I214" s="333"/>
      <c r="J214" s="333"/>
      <c r="K214" s="347"/>
    </row>
    <row r="215" spans="2:11" ht="15" customHeight="1">
      <c r="B215" s="346"/>
      <c r="C215" s="314"/>
      <c r="D215" s="314"/>
      <c r="E215" s="314"/>
      <c r="F215" s="307">
        <v>2</v>
      </c>
      <c r="G215" s="292"/>
      <c r="H215" s="333" t="s">
        <v>931</v>
      </c>
      <c r="I215" s="333"/>
      <c r="J215" s="333"/>
      <c r="K215" s="347"/>
    </row>
    <row r="216" spans="2:11" ht="15" customHeight="1">
      <c r="B216" s="346"/>
      <c r="C216" s="314"/>
      <c r="D216" s="314"/>
      <c r="E216" s="314"/>
      <c r="F216" s="307">
        <v>3</v>
      </c>
      <c r="G216" s="292"/>
      <c r="H216" s="333" t="s">
        <v>932</v>
      </c>
      <c r="I216" s="333"/>
      <c r="J216" s="333"/>
      <c r="K216" s="347"/>
    </row>
    <row r="217" spans="2:11" ht="15" customHeight="1">
      <c r="B217" s="346"/>
      <c r="C217" s="314"/>
      <c r="D217" s="314"/>
      <c r="E217" s="314"/>
      <c r="F217" s="307">
        <v>4</v>
      </c>
      <c r="G217" s="292"/>
      <c r="H217" s="333" t="s">
        <v>933</v>
      </c>
      <c r="I217" s="333"/>
      <c r="J217" s="333"/>
      <c r="K217" s="347"/>
    </row>
    <row r="218" spans="2:11" ht="12.75" customHeight="1">
      <c r="B218" s="350"/>
      <c r="C218" s="351"/>
      <c r="D218" s="351"/>
      <c r="E218" s="351"/>
      <c r="F218" s="351"/>
      <c r="G218" s="351"/>
      <c r="H218" s="351"/>
      <c r="I218" s="351"/>
      <c r="J218" s="351"/>
      <c r="K218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Procházka</dc:creator>
  <cp:keywords/>
  <dc:description/>
  <cp:lastModifiedBy>Jan Procházka</cp:lastModifiedBy>
  <dcterms:created xsi:type="dcterms:W3CDTF">2019-07-19T14:36:54Z</dcterms:created>
  <dcterms:modified xsi:type="dcterms:W3CDTF">2019-07-19T14:36:56Z</dcterms:modified>
  <cp:category/>
  <cp:version/>
  <cp:contentType/>
  <cp:contentStatus/>
</cp:coreProperties>
</file>