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0.xml" ContentType="application/vnd.openxmlformats-officedocument.spreadsheetml.table+xml"/>
  <Override PartName="/xl/tables/table15.xml" ContentType="application/vnd.openxmlformats-officedocument.spreadsheetml.table+xml"/>
  <Override PartName="/xl/tables/table12.xml" ContentType="application/vnd.openxmlformats-officedocument.spreadsheetml.table+xml"/>
  <Override PartName="/xl/tables/table11.xml" ContentType="application/vnd.openxmlformats-officedocument.spreadsheetml.table+xml"/>
  <Override PartName="/xl/tables/table16.xml" ContentType="application/vnd.openxmlformats-officedocument.spreadsheetml.table+xml"/>
  <Override PartName="/xl/tables/table9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765" yWindow="540" windowWidth="27870" windowHeight="15840" activeTab="0"/>
  </bookViews>
  <sheets>
    <sheet name="Minimální odebrané množství" sheetId="1" r:id="rId1"/>
    <sheet name="Maximální odebrané množství" sheetId="2" r:id="rId2"/>
  </sheets>
  <definedNames>
    <definedName name="_xlnm.Print_Area" localSheetId="1">'Maximální odebrané množství'!$A:$I,'Maximální odebrané množství'!$L$5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<sst xmlns="http://schemas.openxmlformats.org/spreadsheetml/2006/main" count="569" uniqueCount="199">
  <si>
    <t>Specifikace</t>
  </si>
  <si>
    <t>4)</t>
  </si>
  <si>
    <t>3)</t>
  </si>
  <si>
    <t>Položka</t>
  </si>
  <si>
    <t>1)</t>
  </si>
  <si>
    <t>Procesor</t>
  </si>
  <si>
    <t>Pevný disk</t>
  </si>
  <si>
    <t xml:space="preserve">Pevný disk II. </t>
  </si>
  <si>
    <t>Operační paměť</t>
  </si>
  <si>
    <t>Grafická karta</t>
  </si>
  <si>
    <t>Síťová karta</t>
  </si>
  <si>
    <t>Zvuková karta</t>
  </si>
  <si>
    <t xml:space="preserve"> Integrovaná</t>
  </si>
  <si>
    <t>Vstupní a výstupní porty</t>
  </si>
  <si>
    <t>Optická mechanika</t>
  </si>
  <si>
    <t xml:space="preserve"> Min. 8xDVD+/- RW , s rozhraním SATA</t>
  </si>
  <si>
    <t>Klávesnice</t>
  </si>
  <si>
    <t>Myš</t>
  </si>
  <si>
    <t>Operační systém</t>
  </si>
  <si>
    <t xml:space="preserve"> Microsoft Windows 10, CZ, předinstalovaný na pevném disku</t>
  </si>
  <si>
    <t>Provedení chassis</t>
  </si>
  <si>
    <t xml:space="preserve"> 5 Let s opravou do druhého dne v místě zadavatele (NBD)</t>
  </si>
  <si>
    <t>2)</t>
  </si>
  <si>
    <t>Kancelářská stanice - Mini tower</t>
  </si>
  <si>
    <t>Integrovaná s rychlostí 10/100/1000 Mbit/s, RJ45, PXE, Wake on LAN, podpora standardu 802.1x</t>
  </si>
  <si>
    <t>Integrovaná, podpora výstupu na dva monitory</t>
  </si>
  <si>
    <t>volná pozice a SATA port pro druhý disk</t>
  </si>
  <si>
    <t>Integrovaná</t>
  </si>
  <si>
    <t>Min. 8xDVD+/- RW , s rozhraním SATA</t>
  </si>
  <si>
    <t>drátová USB CZ/US, včetně numerické části - min. 101 kláves, kompatibilní se základní sestavou</t>
  </si>
  <si>
    <t>drátová USB Optická s kolečkem, kompatibilní se základní sestavou</t>
  </si>
  <si>
    <t>Microsoft Windows 10, CZ, předinstalovaný na pevném disku</t>
  </si>
  <si>
    <t>Kancelářský notebook - 14"</t>
  </si>
  <si>
    <t xml:space="preserve"> integrovaná, podpora výstupu na dva monitory</t>
  </si>
  <si>
    <t>Monitor</t>
  </si>
  <si>
    <t xml:space="preserve"> Integrovaná s rychlostí 10/100/1000 Mbit/s, RJ45, PXE, Wake on LAN, podpora standardu 802.1x</t>
  </si>
  <si>
    <t>Bezdrátová síťová karta</t>
  </si>
  <si>
    <t xml:space="preserve"> ne</t>
  </si>
  <si>
    <t xml:space="preserve"> česká, podsvícená</t>
  </si>
  <si>
    <t>Vestavěná technologie</t>
  </si>
  <si>
    <t xml:space="preserve"> Min. TPM 2.0</t>
  </si>
  <si>
    <t>Hmotnost</t>
  </si>
  <si>
    <t xml:space="preserve"> drátová USB Optická s kolečkem, kompatibilní se základní sestavou</t>
  </si>
  <si>
    <t>Zdroj</t>
  </si>
  <si>
    <t>Přístup k HW komponentám</t>
  </si>
  <si>
    <t xml:space="preserve"> Beznářaďová demontáž hlavních komponent</t>
  </si>
  <si>
    <t>BIOS Management</t>
  </si>
  <si>
    <t xml:space="preserve"> Lokální a vzdálená možnost BIOS flash update včetně nastavení BIOS při nefunkčním operačním systému</t>
  </si>
  <si>
    <t>LCD monitor - 24"</t>
  </si>
  <si>
    <t>Displej</t>
  </si>
  <si>
    <t xml:space="preserve"> min. 2x USB 3.0+, min. 1x DisplayPort 1.2+, min. 1x HDMI 1.4+</t>
  </si>
  <si>
    <t>Provedení</t>
  </si>
  <si>
    <t>Kancelářská stanice - All - In - One</t>
  </si>
  <si>
    <t>LCD monitor - 27"</t>
  </si>
  <si>
    <t>Parametr</t>
  </si>
  <si>
    <t>23,5“ až 24", rozlišení přesně 1920x1080, WLED podsvícení, IPS panel, matný nebo antireflexní, pozorovací úhly 178°/178° (vertikálně/horizotnálně), jas min. 250 cd/m2</t>
  </si>
  <si>
    <t>Min. 240 GB SSD PCIe NVMe</t>
  </si>
  <si>
    <t>min.4 x USB 3.1, min.3 x digitální výstup, z toho min.2x DP a 1 x HDMI, 1 x RJ-45</t>
  </si>
  <si>
    <t>Zabezpečení</t>
  </si>
  <si>
    <t>dedikovaný hardwarový TPM 2.0 čip s certifikací TCG</t>
  </si>
  <si>
    <t>dedikovaný hardwarový TPM 2.0 čip s certifikací TCG, otvor na uzamčení skříně lankem</t>
  </si>
  <si>
    <t>Minimálně 260W s účinností alespoň 85%</t>
  </si>
  <si>
    <t>Mini Tower o rozměrech max. 350 x 280 x160 mm a s objemem maximalně do 15 litrů</t>
  </si>
  <si>
    <t>SW zdarma ke stažení na webových stránkách výrobce, dostupný po celou dobu záruky počítače, umožňující automatický update ovladačů, firmware  a podporu nastavení všech funkčních možností v BIOSu, diagnostiku jednotlivých komponent, podporu integrace vzdálené správy do MS SCCM</t>
  </si>
  <si>
    <t>Ostatní</t>
  </si>
  <si>
    <t xml:space="preserve"> Min. 8GB, DDR4 (1x8), možností rozšíření až na 32 GB; celkem 2 paměťové sloty</t>
  </si>
  <si>
    <t xml:space="preserve"> Wi-fi 802.11a/b/g/n/ac, Bluetooth min.verze 5.0</t>
  </si>
  <si>
    <t xml:space="preserve"> bezrámečkový monitor 14" s rozlišením 1920 x1080, technologie IPS, matný s integrovanou webovou  kamerou a s integrovanou bezpečnostní krytkou, mikrofonem</t>
  </si>
  <si>
    <t>Odolná konstrukce s použitím pevných materiálů, např. kov nebo uhlíková vlákna či slitina hořčíku, zvýšená odolnost podle  testu MIL-STD 810G; dokovací konektor USB-C, kompatibilní s dokovací stanicí originálního příslušenství výrobce dotyčného notebooku; dokovací stanice musí umožnit notebook vypnout/zapnout pomocí vyzrcadleného tlačítka ON/OFF a notebook musí být dokovacím konektorem napájen; ne USB replikátor portů</t>
  </si>
  <si>
    <t>funkce rychlonabíjení (za hodinu více než 80%, za 2,5 hodiny plné nabití), min. 60WHr</t>
  </si>
  <si>
    <t>Dokovací stanice součástí nabídky</t>
  </si>
  <si>
    <t xml:space="preserve"> max. 1,70 kg</t>
  </si>
  <si>
    <t>Stojan s nastavitelnou výškou min. 130mm, monitor bude od stejného výrobce jako nabízené PC</t>
  </si>
  <si>
    <t>minimálně 90W</t>
  </si>
  <si>
    <t xml:space="preserve">  23,5“ až 24", rozlišení min.2560x1440 na 60 Hz, WLED podsvícení, IPS panel, matný nebo antireflexní, pozorovací úhly 178°/178° (vertikálně/horizotnálně), jas min. 350 cd/m2</t>
  </si>
  <si>
    <t>All In One (základní deska počítače a displej je integrován v jedné počítačové skřín a tvoří jeden neoddělitelný celek), výškově nastavitelný, otočný(pivot),naklápěcí ( 5˚ až 30˚ ), standard VESA</t>
  </si>
  <si>
    <t>8GB (1x8) s možností rozšíření až na 32 GB, 1  slot volný, DDR4</t>
  </si>
  <si>
    <t xml:space="preserve"> integrovaný v šasi,max. 160 W, splňující normu EnergyStar</t>
  </si>
  <si>
    <t>Čipset</t>
  </si>
  <si>
    <t>Popdpora režimu RAID 0 a RAID 1</t>
  </si>
  <si>
    <t>Baterie</t>
  </si>
  <si>
    <t xml:space="preserve"> max. 1,40 kg</t>
  </si>
  <si>
    <t>SW zdarma ke stažení na webových stránkách výrobce, dostupný po celou dobu záruky počítače, umožňující automatický update ovladačů, firmware  a podporu nastavení všech funkčních možností v BIOSu, diagnostiku jednotlivých komponent, podporu integrace vzdálené správy do MS SCCM, jeden balík ovladačů pro integraci do SCCM.</t>
  </si>
  <si>
    <t>min. 3 x USB 3.2 , z toho min 2x USB 3.2 Typu A a 1x USB 3.2 typu C (redukce ani USB hub nejsou povoleny), 1 x interní čtečka paměťových karet SD/microSD, Min. 1x digitální video výstup (DP nebo HDMI), 1 x RJ 45, dokovatelný</t>
  </si>
  <si>
    <t>WiFi 802.11ax, Bluetooth min.verze 5.0</t>
  </si>
  <si>
    <t>Kancelářsky notebook 13"</t>
  </si>
  <si>
    <t>CPU o výkonu min. 12900 bodů dle Passmark CPU Mark (www.cpubenchmark.net) v overall rating a min. 2500 v single thread rating</t>
  </si>
  <si>
    <t>CPU o výkonu min. 6450 bodů dle Passmark CPU Mark (www.cpubenchmark.net) v overall rating a min. 2200 v single thread rating</t>
  </si>
  <si>
    <t xml:space="preserve"> česká, podsvícená,</t>
  </si>
  <si>
    <t>Vlastnosti</t>
  </si>
  <si>
    <t>Výkonný notebook - 13-14" (2 v 1)</t>
  </si>
  <si>
    <t>CPU o výkonu min.10 000 bodů dle Passmark CPU Mark (www.cpubenchmark.net) v overall rating a min. 2500 v single thread rating</t>
  </si>
  <si>
    <t>Min. 512 GB SSD PCIe NVMe</t>
  </si>
  <si>
    <t xml:space="preserve"> Min. 16GB, DDR4</t>
  </si>
  <si>
    <t>monitor 13-14" s rozlišením 3840 x 2400 bodů, technologie IPS, matný/antireflexní s integrovanou 720p webovou  kamerou, mikrofonem, podpora aktivního pera</t>
  </si>
  <si>
    <t>ne</t>
  </si>
  <si>
    <t xml:space="preserve"> česká, podsvícená, čtečka otisků prstů</t>
  </si>
  <si>
    <t xml:space="preserve">SW zdarma ke stažení na webových stránkách výrobce, dostupný po celou dobu záruky počítače, umožňující automatický update ovladačů, firmware  a podporu nastavení všech funkčních možností v BIOSu, diagnostiku jednotlivých komponent, podporu integrace vzdálené správy do MS SCCM, jeden balík ovladačů pro integraci do SCCM. </t>
  </si>
  <si>
    <t xml:space="preserve"> max. 1,4 kg</t>
  </si>
  <si>
    <t>Výkonný notebook - 15,6"</t>
  </si>
  <si>
    <t>CPU o výkonu min.13 000 bodů dle Passmark CPU Mark (www.cpubenchmark.net) v overall rating a min. 2400 v single thread rating</t>
  </si>
  <si>
    <t>Min. 1000 GB SSD PCIe NVMe</t>
  </si>
  <si>
    <t xml:space="preserve"> Min. 32GB, DDR4</t>
  </si>
  <si>
    <t>dedikovaná, min. 4GB samostatné paměti, podpora výstupu na dva monitory,  výkon min. 6500 bodů (www.videocardbenchmark.net)</t>
  </si>
  <si>
    <t>monitor 15,6" s rozlišením 3840 x 2160, technologie OLED, matný/antireflexní s integrovanou 720p webovou  kamerou , mikrofonem</t>
  </si>
  <si>
    <t>cenovy rozdil u dotykove a nedotykvoe OLED?</t>
  </si>
  <si>
    <t>min. 1x Thunderbolt 3 s funkcí napájení a portem DisplayPort (4 kanály PCI Express 3. generace), čtečka paměťových karet SD, 3,5mm kombinovaný konektor pro sluchátka a mikrofon, min. 2x USB 3.1, min. 1x digitalní videovýstup (HDMI nebo DP)</t>
  </si>
  <si>
    <t xml:space="preserve"> max. 2,1 kg</t>
  </si>
  <si>
    <t>LCD monitor - 32"</t>
  </si>
  <si>
    <t xml:space="preserve"> min. 2x USB 3.0+, min. 1x DisplayPort 1.2+, min. 1x HDMI 1.4+, min. 1x USB-C</t>
  </si>
  <si>
    <t xml:space="preserve">Stojan s nastavitelnou výškou, pivot, </t>
  </si>
  <si>
    <t>podpora kalibrační sondy</t>
  </si>
  <si>
    <t>Výkonný notebook - Grafická stanice</t>
  </si>
  <si>
    <t>CPU o výkonu min.13 500 bodů dle Passmark CPU Mark (www.cpubenchmark.net) v overall rating a min. 2500 v single thread rating</t>
  </si>
  <si>
    <t>Min. 1 TB SSD PCIe NVMe, Volný M2 slot</t>
  </si>
  <si>
    <t xml:space="preserve"> dedikovaná, výkon min. 11300 bodů (www.videocardbenchmark.net)</t>
  </si>
  <si>
    <t>monitor 15" s rozlišením 3840 x 2160 bodů, technologie IPS, matný s integrovanou 1080p webovou  kamerou, mikrofonem,</t>
  </si>
  <si>
    <t>2× USB-C 3.1 Gen 2 (s podporou Thunderbolt 3 a DisplayPort 1.4), 3× USB 3.1 Gen 1, 1× kombinovaný konektor sluchátek/mikrofonu, čtečka SD karet, slot pro SIM</t>
  </si>
  <si>
    <t xml:space="preserve"> česká s numerickou částí, podsvícená, čtečka otisků prstů, </t>
  </si>
  <si>
    <t xml:space="preserve"> max. 2,7 kg</t>
  </si>
  <si>
    <t>min. 90WHr</t>
  </si>
  <si>
    <t xml:space="preserve">Odolná konstrukce s použitím pevných materiálů, např. kov nebo uhlíková vlákna či slitina hořčíku, dokovací konektor USB-C, </t>
  </si>
  <si>
    <t>5)</t>
  </si>
  <si>
    <t>LCD monitor - 43"</t>
  </si>
  <si>
    <t>43", rozlišení min.3840 x 2160 bodů při 60 Hz, WLED podsvícení, IPS panel, matný nebo antireflexní, pozorovací úhly 178°/178° (vertikálně/horizotnálně), jas min. 350 cd/m2, odezva max. 10 ms</t>
  </si>
  <si>
    <t>vstupy min. 1x HDMI 2.0, min. 1x DP 1.2, min. 1x USB-C, výstpy min. 4 USB 3.0 pro připojení externích zažízení</t>
  </si>
  <si>
    <t>Možnost připojení k notebooku, počítači jedním kabelem pomocí USB-C s napájením do 65 W</t>
  </si>
  <si>
    <t>6)</t>
  </si>
  <si>
    <t>plná kompatibilita s nabízeným notebookem; dokovací stanice musí umožnit notebook vypnout/zapnout pomocí vyzrcadleného tlačítka ON/OFF a notebook musí být dokovacím konektorem napájen; ne USB replikátor portů</t>
  </si>
  <si>
    <t>7)</t>
  </si>
  <si>
    <t>Notebook - dotyková obrazovka</t>
  </si>
  <si>
    <t>CPU o výkonu min.7200 bodů dle Passmark CPU Mark (www.cpubenchmark.net) v overall rating a min. 2500 v single thread rating</t>
  </si>
  <si>
    <t>dotykový monitor 15"-15,6 s rozlišením 1920x1080, technologie IPS, s integrovanou 720p webovou  kamerou , mikrofonem</t>
  </si>
  <si>
    <t>funkce rychlonabíjení (za hodinu více než 80%), min. 60WHr</t>
  </si>
  <si>
    <t>Odolná konstrukce s použitím pevných materiálů, např. kov nebo uhlíková vlákna či slitina hořčíku, otočný displej do podoby tabletu (flip)</t>
  </si>
  <si>
    <t>8)</t>
  </si>
  <si>
    <t>LCD monitor - 55"</t>
  </si>
  <si>
    <t>55", rozlišení min.3840 x 2160 bodů při 60 Hz, WLED podsvícení, IPS panel nebo VA panel, matný nebo antireflexní, pozorovací úhly 178°/178° (vertikálně/horizotnálně), jas min. 350 cd/m2, odezva max. 10 ms, barevná hloubka 10bit</t>
  </si>
  <si>
    <t>vstupy min. 1x HDMI 2.0, min. 1x DP 1.2, výstpy min. 3 USB 3.0 pro připojení externích zažízení</t>
  </si>
  <si>
    <t>VESA montážní otvory</t>
  </si>
  <si>
    <t>bez TV tuneru</t>
  </si>
  <si>
    <t>9)</t>
  </si>
  <si>
    <t>Notebook - osobní</t>
  </si>
  <si>
    <t>CPU o výkonu min.5600 bodů dle Passmark CPU Mark (www.cpubenchmark.net) v overall rating a min. 1700 v single thread rating</t>
  </si>
  <si>
    <t>Min. 512GB SSD PCIe NVMe,</t>
  </si>
  <si>
    <t xml:space="preserve"> Min. 8GB, DDR4</t>
  </si>
  <si>
    <t>integrovaná s možností připojení dvou externích 4K displejů s rozlišením 4096 × 2304 a obnovovací frekvencí 60 Hz</t>
  </si>
  <si>
    <t>monitor 13,3" s rozlišením 2560 x 1600 bodů, technologie IPS, s integrovanou 1080p webovou  kamerou, mikrofonem,</t>
  </si>
  <si>
    <t>WiFi 802.11ac, Bluetooth min.verze 5.0</t>
  </si>
  <si>
    <t>Dva porty Thunderbolt 3 (USB‑C) s podporou pro nabíjení, DisplayPort, Thunderbolt (až 40 Gb/s), USB 3.1 Gen 2 (až 10 Gb/s),</t>
  </si>
  <si>
    <t>česká, podsvícená,</t>
  </si>
  <si>
    <t>předinstalovaný na pevném disku, kompatiblní pro hromadnou správu IPAD 2018 a IPAD 2019</t>
  </si>
  <si>
    <t>min. 45WHr</t>
  </si>
  <si>
    <t>Odolná konstrukce s použitím pevných materiálů, např. kov nebo uhlíková vlákna či slitina hořčíku.</t>
  </si>
  <si>
    <t>min. 4 x USB 3.1 , z toho min 3x USB 3.1 Gen1 Typu A a 1x USB 3.1 typu C (redukce ani USB hub nejsou povoleny), 1 x interní čtečka paměťových karet SD/microSD, Min. 1x digitální video výstup (DP nebo HDMI), 1 x RJ 45</t>
  </si>
  <si>
    <t>CPU o výkonu min. 4200 bodů dle Passmark CPU Mark (www.cpubenchmark.net) v overall rating a min. 2400 v single thread rating</t>
  </si>
  <si>
    <t xml:space="preserve"> monitor 13,3" s rozlišením 1920 x1080, technologie IPS,matný panel s nízkou spotřebou energie max. do 2,2 W prodlužující výdrž baterie, s integrovanou webovou  kamerou a s integrovanou bezpečnostní krytkou, mikrofonem</t>
  </si>
  <si>
    <t>min. 2x Thunderbolt 3 s funkcí napájení a portem DisplayPort (4 kanály PCI Express 3. generace), čtečka paměťových karet microSD, 3,5mm kombinovaný konektor pro sluchátka a mikrofon, notebook je dokovatelný</t>
  </si>
  <si>
    <t>Odolná konstrukce s použitím pevných materiálů, např. kov nebo uhlíková vlákna či slitina hořčíku,</t>
  </si>
  <si>
    <t>min. 1x Thunderbolt 3 s funkcí napájení a portem DisplayPort (4 kanály PCI Express 3. generace), čtečka paměťových karet SD, 3,5mm kombinovaný konektor pro sluchátka a mikrofon, min. 2x USB 3.1, min. 1x digitalní videovýstup (HDMI nebo DP), notebook je dokovatelný</t>
  </si>
  <si>
    <t>velikost 23,8"- 24", rozlišení displeje minimálně 1920 x 1080 bodů, poměr stran 16:9, obnovovací frekvence při zvoleném rozlišení 1920 x 1080 bodů minimálně 60Hz, IPS technologie, matné provedení displeje bez funkce dotykového ovládání, podsvícení displeje typu WLED, úzký rámeček,FHD webová kamera s s rozlišením min. 2MP s mechanickým zaslepením</t>
  </si>
  <si>
    <t>min.6 x USB 3.1,z toho min 3x USB 3.1 Gen1 Typu A a 1x USB 3.1 typu C (redukce ani USB hub nejsou povoleny) min.1 x digitální výstup DP, 1 x RJ-45</t>
  </si>
  <si>
    <t>Číslo položky</t>
  </si>
  <si>
    <t>Maximální cena za kus v Kč bez DPH</t>
  </si>
  <si>
    <t>Název nabízeného plnění</t>
  </si>
  <si>
    <t>Nabízená cena za kus v Kč bez DPH</t>
  </si>
  <si>
    <t>Cena celkem v Kč bez DPH</t>
  </si>
  <si>
    <t>x</t>
  </si>
  <si>
    <t>max. 1,5 kg</t>
  </si>
  <si>
    <t>max. 2 kg</t>
  </si>
  <si>
    <t>Min. 16GB, DDR4</t>
  </si>
  <si>
    <t xml:space="preserve">integrovaná, podpora výstupu na dva monitory, </t>
  </si>
  <si>
    <t>32", rozlišení min.3840 x 2160 bodů na 60 Hz, WLED podsvícení, IPS panel, matný nebo antireflexní, pozorovací úhly 178°/178° (vertikálně/horizotnálně), jas min. 350 cd/m2, podpora 10bit barev (1,07 miliardy), pokrytí alespoň 99 % prostoru Adobe RGB, pokrytí alespoň 95 % prostoru DCI-P3 / Display P3, podpora HDR10</t>
  </si>
  <si>
    <t>integrovaná, podpora výstupu na dva monitory, výkon min. 1800 bodů (www.videocardbenchmark.net)</t>
  </si>
  <si>
    <t>Minimální odebrané množství v kusech</t>
  </si>
  <si>
    <t>Maximální odebrané množství v kusech</t>
  </si>
  <si>
    <t>barevně označené buňky vyplní uchazeč</t>
  </si>
  <si>
    <t>2 roky</t>
  </si>
  <si>
    <t>5 Let s opravou do druhého dne v místě zadavatele (NBD)</t>
  </si>
  <si>
    <t>1 rok</t>
  </si>
  <si>
    <t>Záruční doba</t>
  </si>
  <si>
    <t>5 Let s opravou do druhého dne v místě zadavatele (NBD),  dokončená oprava PC, klávesnice a myši nejpozději následující pracovní den po nahlášení závady, oprava monitoru, klávesnice a myši výměnným způsobem. Prodloužená Záruční doba nad 12 měsíců musí být poskytnuta přímo výrobcem zařízení a musí být ověřitelná na veřejně přístupném webu výrobce. Možnost sledování servisních reportů prostřednictvím Internetu. Podpora poskytovaná prostřednictvím telefonní linky musí být dostupná v pracovní dny minimálně v době od 9:00 do 14:00 hod. Podpora prostřednictvím Internetu musí umožňovat stahování ovladačů a manuálů z internetu adresně pro konkrétní zadané sériové číslo zařízení.</t>
  </si>
  <si>
    <t>Dokovací stanice musí umožňovat dobíjení notebooku, minimální výstup 90W; podpora Wake on Dock, Wake on LAN/WAN, PXE Boot, MAC passthrough, možnost vypnutí portů, podpora Expresního nabíjeni baterie alespoň na 80% během 1 hodiny; Záruční doba min.5 let, výměna vadného zařízení do druhého pracovního dne; vlastní idetifikační seriové číslo; min. 5 x USB 3.1 a z toho min. 2 x USB-C, 1 x RJ45, 3 x digitální výstup (min. 2 x DP); zdroj min. 130W</t>
  </si>
  <si>
    <t>Dokovací stanice musí umožňovat dobíjení notebooku, podpora Wake on Dock, Wake on LAN/WAN, PXE Boot, MAC passthrough, možnost vypnutí portů, Záruční doba min.5 let, výměna vadného zařízení do druhého pracovního dne;  min. 3 x USB 3.0, min. 3 x využitelné USB-C (nepočítán pro případný konektor pro propojení s notebookem), 1 x RJ45, min. 2 x digitální výstup (min. 2 x DP), 1x VGA; zdroj min. 230W</t>
  </si>
  <si>
    <t>10)</t>
  </si>
  <si>
    <t>11)</t>
  </si>
  <si>
    <t>12)</t>
  </si>
  <si>
    <t>13)</t>
  </si>
  <si>
    <t>14)</t>
  </si>
  <si>
    <t>15)</t>
  </si>
  <si>
    <t>16)</t>
  </si>
  <si>
    <t>CPU o výkonu min. 9200 bodů dle Passmark CPU Mark (www.cpubenchmark.net) v overall rating a min. 2500 v single thread rating</t>
  </si>
  <si>
    <t xml:space="preserve">SW zdarma ke stažení na webových stránkách výrobce nebo nástrojem výrobce přímo ze systému, dostupný po celou dobu záruky počítače, umožňující automatický update ovladačů. </t>
  </si>
  <si>
    <t>Dokovací stanice pro položku č. 4</t>
  </si>
  <si>
    <t>Dokovací stanice k položce č. 11</t>
  </si>
  <si>
    <t>5 Let s opravou do druhého dne v místě zadavatele (NBD),  dokončená oprava PC nejpozději následující pracovní den po nahlášení závady. Prodloužená Záruční doba nad 12 měsíců musí být poskytnuta přímo výrobcem zařízení a musí být ověřitelná na veřejně přístupném webu výrobce. Možnost sledování servisních reportů prostřednictvím Internetu. Podpora poskytovaná prostřednictvím telefonní linky musí být dostupná v pracovní dny minimálně v době od 9:00 do 14:00 hod. Podpora prostřednictvím Internetu musí umožňovat stahování ovladačů a manuálů z internetu adresně pro konkrétní zadané sériové číslo zařízení.</t>
  </si>
  <si>
    <t>-</t>
  </si>
  <si>
    <t>Rámcová specifikace předmětu plnění, Předloha pro zpracování ceny plnění</t>
  </si>
  <si>
    <t>Příloha č. 4 dokumentace zadávacího řízení na uzavření rámcové dohody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</si>
</sst>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u val="single"/>
      <sz val="9"/>
      <color theme="10"/>
      <name val="Calibri"/>
      <family val="2"/>
      <scheme val="minor"/>
    </font>
    <font>
      <sz val="9"/>
      <color rgb="FF485F64"/>
      <name val="Arial"/>
      <family val="2"/>
    </font>
    <font>
      <sz val="9"/>
      <color rgb="FF333300"/>
      <name val="Verdana"/>
      <family val="2"/>
    </font>
    <font>
      <sz val="9"/>
      <color rgb="FF000000"/>
      <name val="Times New Roman"/>
      <family val="1"/>
    </font>
    <font>
      <sz val="9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/>
      <right style="thin"/>
      <top/>
      <bottom style="thin"/>
    </border>
    <border>
      <left/>
      <right/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/>
      <right style="thin"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>
        <color theme="0"/>
      </bottom>
    </border>
    <border>
      <left style="thin"/>
      <right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/>
      <right style="thin"/>
      <top style="thin">
        <color theme="0"/>
      </top>
      <bottom style="thin">
        <color theme="0"/>
      </bottom>
    </border>
    <border>
      <left/>
      <right style="thin"/>
      <top/>
      <bottom style="thin">
        <color theme="0"/>
      </bottom>
    </border>
    <border>
      <left/>
      <right style="thin"/>
      <top style="thin">
        <color theme="0"/>
      </top>
      <bottom style="thin"/>
    </border>
    <border>
      <left/>
      <right style="thin"/>
      <top/>
      <bottom style="thin"/>
    </border>
    <border>
      <left/>
      <right style="thin">
        <color theme="0"/>
      </right>
      <top/>
      <bottom/>
    </border>
    <border>
      <left style="thin"/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5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6" fillId="0" borderId="1" xfId="0" applyFont="1" applyFill="1" applyBorder="1"/>
    <xf numFmtId="0" fontId="3" fillId="0" borderId="2" xfId="0" applyFont="1" applyFill="1" applyBorder="1"/>
    <xf numFmtId="0" fontId="6" fillId="0" borderId="2" xfId="0" applyFont="1" applyFill="1" applyBorder="1"/>
    <xf numFmtId="0" fontId="3" fillId="0" borderId="3" xfId="0" applyFont="1" applyFill="1" applyBorder="1"/>
    <xf numFmtId="164" fontId="3" fillId="0" borderId="3" xfId="0" applyNumberFormat="1" applyFont="1" applyFill="1" applyBorder="1"/>
    <xf numFmtId="0" fontId="2" fillId="0" borderId="0" xfId="0" applyFont="1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3" fillId="0" borderId="2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164" fontId="6" fillId="0" borderId="3" xfId="0" applyNumberFormat="1" applyFont="1" applyFill="1" applyBorder="1"/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6" fillId="2" borderId="4" xfId="0" applyFont="1" applyFill="1" applyBorder="1"/>
    <xf numFmtId="0" fontId="6" fillId="2" borderId="6" xfId="0" applyFont="1" applyFill="1" applyBorder="1"/>
    <xf numFmtId="0" fontId="6" fillId="2" borderId="5" xfId="0" applyFont="1" applyFill="1" applyBorder="1" applyAlignment="1">
      <alignment wrapText="1"/>
    </xf>
    <xf numFmtId="0" fontId="6" fillId="2" borderId="5" xfId="0" applyFont="1" applyFill="1" applyBorder="1"/>
    <xf numFmtId="0" fontId="2" fillId="2" borderId="5" xfId="0" applyFont="1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wrapText="1"/>
    </xf>
    <xf numFmtId="164" fontId="3" fillId="0" borderId="7" xfId="0" applyNumberFormat="1" applyFont="1" applyFill="1" applyBorder="1"/>
    <xf numFmtId="0" fontId="4" fillId="0" borderId="1" xfId="0" applyFont="1" applyFill="1" applyBorder="1" applyAlignment="1">
      <alignment wrapText="1"/>
    </xf>
    <xf numFmtId="0" fontId="14" fillId="0" borderId="0" xfId="0" applyFont="1"/>
    <xf numFmtId="0" fontId="16" fillId="0" borderId="0" xfId="0" applyFont="1" applyAlignment="1">
      <alignment horizontal="left" vertical="center" wrapText="1"/>
    </xf>
    <xf numFmtId="0" fontId="3" fillId="3" borderId="3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" xfId="0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8" fillId="0" borderId="1" xfId="0" applyFont="1" applyFill="1" applyBorder="1"/>
    <xf numFmtId="0" fontId="8" fillId="2" borderId="0" xfId="0" applyFont="1" applyFill="1" applyBorder="1"/>
    <xf numFmtId="0" fontId="8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2" borderId="9" xfId="0" applyFont="1" applyFill="1" applyBorder="1"/>
    <xf numFmtId="0" fontId="18" fillId="0" borderId="1" xfId="0" applyFont="1" applyFill="1" applyBorder="1"/>
    <xf numFmtId="0" fontId="8" fillId="2" borderId="8" xfId="0" applyFont="1" applyFill="1" applyBorder="1"/>
    <xf numFmtId="0" fontId="11" fillId="0" borderId="0" xfId="0" applyFont="1" applyFill="1"/>
    <xf numFmtId="0" fontId="18" fillId="0" borderId="10" xfId="0" applyFont="1" applyFill="1" applyBorder="1"/>
    <xf numFmtId="0" fontId="11" fillId="0" borderId="10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8" fillId="2" borderId="11" xfId="0" applyFont="1" applyFill="1" applyBorder="1"/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8" fillId="0" borderId="0" xfId="0" applyFont="1" applyFill="1"/>
    <xf numFmtId="0" fontId="8" fillId="2" borderId="12" xfId="0" applyFont="1" applyFill="1" applyBorder="1"/>
    <xf numFmtId="0" fontId="18" fillId="0" borderId="2" xfId="0" applyFont="1" applyFill="1" applyBorder="1"/>
    <xf numFmtId="0" fontId="18" fillId="0" borderId="3" xfId="0" applyFont="1" applyFill="1" applyBorder="1"/>
    <xf numFmtId="0" fontId="8" fillId="2" borderId="13" xfId="0" applyFont="1" applyFill="1" applyBorder="1"/>
    <xf numFmtId="0" fontId="8" fillId="2" borderId="14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8" fillId="2" borderId="15" xfId="0" applyFont="1" applyFill="1" applyBorder="1"/>
    <xf numFmtId="0" fontId="4" fillId="0" borderId="3" xfId="0" applyFont="1" applyFill="1" applyBorder="1"/>
    <xf numFmtId="0" fontId="8" fillId="2" borderId="16" xfId="0" applyFont="1" applyFill="1" applyBorder="1"/>
    <xf numFmtId="0" fontId="4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8" fillId="2" borderId="17" xfId="0" applyFont="1" applyFill="1" applyBorder="1"/>
    <xf numFmtId="0" fontId="3" fillId="0" borderId="6" xfId="0" applyFont="1" applyFill="1" applyBorder="1"/>
    <xf numFmtId="0" fontId="2" fillId="0" borderId="3" xfId="0" applyFont="1" applyFill="1" applyBorder="1" applyAlignment="1">
      <alignment horizontal="center"/>
    </xf>
    <xf numFmtId="0" fontId="6" fillId="0" borderId="6" xfId="0" applyFont="1" applyFill="1" applyBorder="1"/>
    <xf numFmtId="0" fontId="17" fillId="0" borderId="0" xfId="0" applyFont="1" applyAlignment="1">
      <alignment horizontal="center"/>
    </xf>
    <xf numFmtId="164" fontId="3" fillId="0" borderId="0" xfId="20" applyNumberFormat="1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8" fillId="4" borderId="1" xfId="0" applyFont="1" applyFill="1" applyBorder="1" applyAlignment="1">
      <alignment wrapText="1"/>
    </xf>
    <xf numFmtId="0" fontId="11" fillId="4" borderId="1" xfId="0" applyFont="1" applyFill="1" applyBorder="1"/>
    <xf numFmtId="0" fontId="15" fillId="4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164" fontId="2" fillId="2" borderId="0" xfId="20" applyNumberFormat="1" applyFont="1" applyFill="1" applyBorder="1" applyAlignment="1">
      <alignment horizontal="center"/>
    </xf>
    <xf numFmtId="164" fontId="2" fillId="2" borderId="4" xfId="2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13" fillId="4" borderId="3" xfId="2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164" fontId="2" fillId="2" borderId="4" xfId="2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0" fontId="8" fillId="2" borderId="23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0" fontId="8" fillId="2" borderId="24" xfId="0" applyFont="1" applyFill="1" applyBorder="1" applyAlignment="1">
      <alignment wrapText="1"/>
    </xf>
    <xf numFmtId="0" fontId="8" fillId="2" borderId="25" xfId="0" applyFont="1" applyFill="1" applyBorder="1"/>
    <xf numFmtId="0" fontId="8" fillId="2" borderId="26" xfId="0" applyFont="1" applyFill="1" applyBorder="1"/>
    <xf numFmtId="0" fontId="8" fillId="2" borderId="26" xfId="0" applyFont="1" applyFill="1" applyBorder="1" applyAlignment="1">
      <alignment wrapText="1"/>
    </xf>
    <xf numFmtId="0" fontId="8" fillId="2" borderId="27" xfId="0" applyFont="1" applyFill="1" applyBorder="1"/>
    <xf numFmtId="0" fontId="8" fillId="2" borderId="28" xfId="0" applyFont="1" applyFill="1" applyBorder="1"/>
    <xf numFmtId="165" fontId="11" fillId="0" borderId="0" xfId="0" applyNumberFormat="1" applyFont="1" applyAlignment="1">
      <alignment horizontal="center"/>
    </xf>
    <xf numFmtId="165" fontId="8" fillId="2" borderId="14" xfId="0" applyNumberFormat="1" applyFont="1" applyFill="1" applyBorder="1" applyAlignment="1">
      <alignment wrapText="1"/>
    </xf>
    <xf numFmtId="165" fontId="8" fillId="2" borderId="29" xfId="0" applyNumberFormat="1" applyFont="1" applyFill="1" applyBorder="1" applyAlignment="1">
      <alignment wrapText="1"/>
    </xf>
    <xf numFmtId="165" fontId="8" fillId="2" borderId="29" xfId="0" applyNumberFormat="1" applyFont="1" applyFill="1" applyBorder="1"/>
    <xf numFmtId="165" fontId="8" fillId="2" borderId="30" xfId="0" applyNumberFormat="1" applyFont="1" applyFill="1" applyBorder="1"/>
    <xf numFmtId="165" fontId="8" fillId="2" borderId="30" xfId="0" applyNumberFormat="1" applyFont="1" applyFill="1" applyBorder="1" applyAlignment="1">
      <alignment wrapText="1"/>
    </xf>
    <xf numFmtId="165" fontId="8" fillId="2" borderId="31" xfId="0" applyNumberFormat="1" applyFont="1" applyFill="1" applyBorder="1"/>
    <xf numFmtId="165" fontId="11" fillId="0" borderId="0" xfId="0" applyNumberFormat="1" applyFont="1" applyFill="1" applyAlignment="1">
      <alignment horizontal="center"/>
    </xf>
    <xf numFmtId="165" fontId="8" fillId="2" borderId="0" xfId="0" applyNumberFormat="1" applyFont="1" applyFill="1" applyBorder="1"/>
    <xf numFmtId="165" fontId="8" fillId="2" borderId="8" xfId="0" applyNumberFormat="1" applyFont="1" applyFill="1" applyBorder="1"/>
    <xf numFmtId="165" fontId="8" fillId="2" borderId="9" xfId="0" applyNumberFormat="1" applyFont="1" applyFill="1" applyBorder="1" applyAlignment="1">
      <alignment wrapText="1"/>
    </xf>
    <xf numFmtId="165" fontId="8" fillId="2" borderId="8" xfId="0" applyNumberFormat="1" applyFont="1" applyFill="1" applyBorder="1" applyAlignment="1">
      <alignment wrapText="1"/>
    </xf>
    <xf numFmtId="165" fontId="8" fillId="2" borderId="17" xfId="0" applyNumberFormat="1" applyFont="1" applyFill="1" applyBorder="1"/>
    <xf numFmtId="165" fontId="8" fillId="2" borderId="9" xfId="0" applyNumberFormat="1" applyFont="1" applyFill="1" applyBorder="1"/>
    <xf numFmtId="165" fontId="8" fillId="2" borderId="12" xfId="0" applyNumberFormat="1" applyFont="1" applyFill="1" applyBorder="1"/>
    <xf numFmtId="165" fontId="2" fillId="0" borderId="0" xfId="0" applyNumberFormat="1" applyFont="1" applyAlignment="1">
      <alignment horizontal="center"/>
    </xf>
    <xf numFmtId="165" fontId="11" fillId="4" borderId="3" xfId="0" applyNumberFormat="1" applyFont="1" applyFill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 wrapText="1"/>
    </xf>
    <xf numFmtId="165" fontId="8" fillId="2" borderId="9" xfId="0" applyNumberFormat="1" applyFont="1" applyFill="1" applyBorder="1" applyAlignment="1">
      <alignment horizontal="center" wrapText="1"/>
    </xf>
    <xf numFmtId="165" fontId="8" fillId="2" borderId="9" xfId="0" applyNumberFormat="1" applyFont="1" applyFill="1" applyBorder="1" applyAlignment="1">
      <alignment horizontal="center"/>
    </xf>
    <xf numFmtId="165" fontId="8" fillId="2" borderId="21" xfId="0" applyNumberFormat="1" applyFont="1" applyFill="1" applyBorder="1" applyAlignment="1">
      <alignment horizontal="center"/>
    </xf>
    <xf numFmtId="165" fontId="11" fillId="4" borderId="1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5" fontId="8" fillId="2" borderId="8" xfId="0" applyNumberFormat="1" applyFont="1" applyFill="1" applyBorder="1" applyAlignment="1">
      <alignment horizontal="center" wrapText="1"/>
    </xf>
    <xf numFmtId="165" fontId="2" fillId="2" borderId="6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32" xfId="0" applyNumberFormat="1" applyFont="1" applyFill="1" applyBorder="1" applyAlignment="1">
      <alignment horizontal="center" wrapText="1"/>
    </xf>
    <xf numFmtId="165" fontId="3" fillId="2" borderId="32" xfId="0" applyNumberFormat="1" applyFont="1" applyFill="1" applyBorder="1" applyAlignment="1">
      <alignment horizontal="center"/>
    </xf>
    <xf numFmtId="165" fontId="2" fillId="2" borderId="32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 wrapText="1"/>
    </xf>
    <xf numFmtId="165" fontId="6" fillId="2" borderId="32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20" applyNumberFormat="1" applyFont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 wrapText="1"/>
    </xf>
    <xf numFmtId="165" fontId="2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2" fillId="2" borderId="21" xfId="0" applyNumberFormat="1" applyFont="1" applyFill="1" applyBorder="1" applyAlignment="1">
      <alignment horizontal="center" wrapText="1"/>
    </xf>
    <xf numFmtId="165" fontId="3" fillId="2" borderId="21" xfId="0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 wrapText="1"/>
    </xf>
    <xf numFmtId="165" fontId="6" fillId="2" borderId="21" xfId="0" applyNumberFormat="1" applyFont="1" applyFill="1" applyBorder="1" applyAlignment="1">
      <alignment horizontal="center"/>
    </xf>
    <xf numFmtId="165" fontId="2" fillId="2" borderId="21" xfId="0" applyNumberFormat="1" applyFont="1" applyFill="1" applyBorder="1" applyAlignment="1">
      <alignment horizontal="center"/>
    </xf>
    <xf numFmtId="165" fontId="3" fillId="5" borderId="7" xfId="0" applyNumberFormat="1" applyFont="1" applyFill="1" applyBorder="1" applyAlignment="1">
      <alignment horizontal="center"/>
    </xf>
    <xf numFmtId="165" fontId="18" fillId="5" borderId="7" xfId="0" applyNumberFormat="1" applyFont="1" applyFill="1" applyBorder="1" applyAlignment="1">
      <alignment horizontal="center"/>
    </xf>
    <xf numFmtId="165" fontId="18" fillId="5" borderId="1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20" applyNumberFormat="1" applyFont="1" applyFill="1" applyBorder="1" applyAlignment="1">
      <alignment horizontal="center"/>
    </xf>
    <xf numFmtId="165" fontId="2" fillId="2" borderId="4" xfId="20" applyNumberFormat="1" applyFont="1" applyFill="1" applyBorder="1" applyAlignment="1">
      <alignment horizontal="center"/>
    </xf>
    <xf numFmtId="165" fontId="2" fillId="2" borderId="0" xfId="20" applyNumberFormat="1" applyFont="1" applyFill="1" applyBorder="1" applyAlignment="1">
      <alignment horizontal="center" wrapText="1"/>
    </xf>
    <xf numFmtId="165" fontId="2" fillId="2" borderId="0" xfId="20" applyNumberFormat="1" applyFont="1" applyFill="1" applyBorder="1" applyAlignment="1">
      <alignment horizontal="center"/>
    </xf>
    <xf numFmtId="165" fontId="2" fillId="2" borderId="0" xfId="2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8" fillId="2" borderId="13" xfId="0" applyNumberFormat="1" applyFont="1" applyFill="1" applyBorder="1" applyAlignment="1">
      <alignment wrapText="1"/>
    </xf>
    <xf numFmtId="165" fontId="8" fillId="2" borderId="21" xfId="0" applyNumberFormat="1" applyFont="1" applyFill="1" applyBorder="1"/>
    <xf numFmtId="165" fontId="18" fillId="0" borderId="0" xfId="0" applyNumberFormat="1" applyFont="1" applyFill="1" applyAlignment="1">
      <alignment horizontal="center"/>
    </xf>
    <xf numFmtId="0" fontId="18" fillId="3" borderId="2" xfId="0" applyFont="1" applyFill="1" applyBorder="1"/>
    <xf numFmtId="0" fontId="18" fillId="3" borderId="1" xfId="0" applyFont="1" applyFill="1" applyBorder="1"/>
    <xf numFmtId="0" fontId="11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22" xfId="0" applyFont="1" applyFill="1" applyBorder="1" applyAlignment="1">
      <alignment wrapText="1"/>
    </xf>
    <xf numFmtId="0" fontId="18" fillId="3" borderId="1" xfId="0" applyFont="1" applyFill="1" applyBorder="1"/>
    <xf numFmtId="0" fontId="11" fillId="3" borderId="1" xfId="0" applyFont="1" applyFill="1" applyBorder="1" applyAlignment="1">
      <alignment horizontal="center"/>
    </xf>
    <xf numFmtId="165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8" fillId="3" borderId="3" xfId="0" applyFont="1" applyFill="1" applyBorder="1"/>
    <xf numFmtId="0" fontId="11" fillId="3" borderId="3" xfId="0" applyFont="1" applyFill="1" applyBorder="1" applyAlignment="1">
      <alignment wrapText="1"/>
    </xf>
    <xf numFmtId="0" fontId="6" fillId="3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18" fillId="3" borderId="6" xfId="0" applyFont="1" applyFill="1" applyBorder="1"/>
    <xf numFmtId="0" fontId="4" fillId="3" borderId="1" xfId="0" applyFont="1" applyFill="1" applyBorder="1" applyAlignment="1">
      <alignment horizontal="left" wrapText="1"/>
    </xf>
    <xf numFmtId="0" fontId="18" fillId="3" borderId="18" xfId="0" applyFont="1" applyFill="1" applyBorder="1"/>
    <xf numFmtId="0" fontId="18" fillId="4" borderId="0" xfId="0" applyFont="1" applyFill="1" applyBorder="1" applyAlignment="1">
      <alignment wrapText="1"/>
    </xf>
    <xf numFmtId="0" fontId="2" fillId="0" borderId="0" xfId="0" applyFont="1" applyBorder="1"/>
    <xf numFmtId="0" fontId="19" fillId="0" borderId="0" xfId="0" applyFont="1" applyBorder="1"/>
    <xf numFmtId="0" fontId="2" fillId="6" borderId="32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165" fontId="12" fillId="7" borderId="10" xfId="0" applyNumberFormat="1" applyFont="1" applyFill="1" applyBorder="1" applyAlignment="1">
      <alignment horizontal="center" wrapText="1"/>
    </xf>
    <xf numFmtId="165" fontId="2" fillId="6" borderId="10" xfId="0" applyNumberFormat="1" applyFont="1" applyFill="1" applyBorder="1" applyAlignment="1">
      <alignment horizontal="center" wrapText="1"/>
    </xf>
    <xf numFmtId="165" fontId="2" fillId="6" borderId="20" xfId="0" applyNumberFormat="1" applyFont="1" applyFill="1" applyBorder="1" applyAlignment="1">
      <alignment horizontal="center" wrapText="1"/>
    </xf>
    <xf numFmtId="0" fontId="17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wrapText="1"/>
    </xf>
    <xf numFmtId="0" fontId="8" fillId="0" borderId="9" xfId="0" applyFont="1" applyFill="1" applyBorder="1"/>
    <xf numFmtId="165" fontId="8" fillId="2" borderId="11" xfId="0" applyNumberFormat="1" applyFont="1" applyFill="1" applyBorder="1" applyAlignment="1">
      <alignment wrapText="1"/>
    </xf>
    <xf numFmtId="165" fontId="8" fillId="2" borderId="11" xfId="0" applyNumberFormat="1" applyFont="1" applyFill="1" applyBorder="1" applyAlignment="1">
      <alignment horizontal="center" wrapText="1"/>
    </xf>
    <xf numFmtId="165" fontId="8" fillId="2" borderId="11" xfId="0" applyNumberFormat="1" applyFont="1" applyFill="1" applyBorder="1"/>
    <xf numFmtId="0" fontId="8" fillId="2" borderId="33" xfId="0" applyFont="1" applyFill="1" applyBorder="1"/>
    <xf numFmtId="0" fontId="2" fillId="0" borderId="3" xfId="0" applyFont="1" applyFill="1" applyBorder="1"/>
    <xf numFmtId="0" fontId="4" fillId="8" borderId="3" xfId="0" applyFont="1" applyFill="1" applyBorder="1" applyAlignment="1">
      <alignment wrapText="1"/>
    </xf>
    <xf numFmtId="0" fontId="18" fillId="8" borderId="6" xfId="0" applyFont="1" applyFill="1" applyBorder="1"/>
    <xf numFmtId="0" fontId="4" fillId="8" borderId="3" xfId="0" applyFont="1" applyFill="1" applyBorder="1"/>
    <xf numFmtId="0" fontId="18" fillId="2" borderId="3" xfId="0" applyFont="1" applyFill="1" applyBorder="1"/>
    <xf numFmtId="0" fontId="4" fillId="2" borderId="3" xfId="0" applyFont="1" applyFill="1" applyBorder="1" applyAlignment="1">
      <alignment wrapText="1"/>
    </xf>
    <xf numFmtId="0" fontId="8" fillId="2" borderId="34" xfId="0" applyFont="1" applyFill="1" applyBorder="1"/>
    <xf numFmtId="165" fontId="11" fillId="0" borderId="17" xfId="0" applyNumberFormat="1" applyFont="1" applyFill="1" applyBorder="1" applyAlignment="1">
      <alignment horizontal="center"/>
    </xf>
    <xf numFmtId="165" fontId="11" fillId="0" borderId="35" xfId="0" applyNumberFormat="1" applyFont="1" applyFill="1" applyBorder="1" applyAlignment="1">
      <alignment horizontal="center" wrapText="1"/>
    </xf>
    <xf numFmtId="0" fontId="11" fillId="0" borderId="35" xfId="0" applyFont="1" applyFill="1" applyBorder="1" applyAlignment="1">
      <alignment vertical="center"/>
    </xf>
    <xf numFmtId="0" fontId="11" fillId="8" borderId="1" xfId="0" applyFont="1" applyFill="1" applyBorder="1" applyAlignment="1">
      <alignment wrapText="1"/>
    </xf>
    <xf numFmtId="0" fontId="18" fillId="8" borderId="3" xfId="0" applyFont="1" applyFill="1" applyBorder="1"/>
    <xf numFmtId="0" fontId="2" fillId="0" borderId="6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2" fillId="8" borderId="1" xfId="0" applyFont="1" applyFill="1" applyBorder="1"/>
    <xf numFmtId="0" fontId="3" fillId="8" borderId="3" xfId="0" applyFont="1" applyFill="1" applyBorder="1"/>
    <xf numFmtId="0" fontId="18" fillId="8" borderId="1" xfId="0" applyFont="1" applyFill="1" applyBorder="1"/>
    <xf numFmtId="0" fontId="20" fillId="0" borderId="0" xfId="0" applyFont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dxfs count="209"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</dxf>
    <dxf>
      <font>
        <strike val="0"/>
        <sz val="9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strike val="0"/>
        <sz val="9"/>
        <family val="2"/>
      </font>
      <fill>
        <patternFill patternType="none"/>
      </fill>
    </dxf>
    <dxf>
      <border>
        <bottom style="thin"/>
      </border>
    </dxf>
    <dxf>
      <fill>
        <patternFill>
          <bgColor theme="4"/>
        </patternFill>
      </fill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</border>
    </dxf>
    <dxf>
      <font>
        <strike val="0"/>
        <sz val="9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right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right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</dxf>
    <dxf>
      <font>
        <strike val="0"/>
        <sz val="9"/>
      </font>
      <fill>
        <patternFill patternType="none"/>
      </fill>
    </dxf>
    <dxf>
      <font>
        <strike val="0"/>
        <sz val="9"/>
      </font>
      <fill>
        <patternFill patternType="none"/>
      </fill>
    </dxf>
    <dxf>
      <font>
        <strike val="0"/>
        <sz val="9"/>
      </font>
      <fill>
        <patternFill patternType="none"/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strike val="0"/>
        <sz val="9"/>
        <family val="2"/>
      </font>
      <fill>
        <patternFill patternType="none"/>
      </fill>
    </dxf>
    <dxf>
      <border>
        <bottom style="thin"/>
      </border>
    </dxf>
    <dxf>
      <fill>
        <patternFill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bottom style="thin"/>
      </border>
    </dxf>
    <dxf>
      <fill>
        <patternFill>
          <bgColor theme="4"/>
        </patternFill>
      </fill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top style="thin"/>
        <bottom style="thin"/>
        <horizontal style="thin"/>
      </border>
    </dxf>
    <dxf>
      <font>
        <strike val="0"/>
        <sz val="9"/>
      </font>
      <fill>
        <patternFill patternType="none"/>
      </fill>
      <border>
        <top style="thin"/>
        <bottom style="thin"/>
        <horizontal style="thin"/>
      </border>
    </dxf>
    <dxf>
      <font>
        <strike val="0"/>
        <sz val="9"/>
      </font>
      <fill>
        <patternFill patternType="none"/>
      </fill>
      <border>
        <top style="thin"/>
        <bottom style="thin"/>
        <horizontal style="thin"/>
      </border>
    </dxf>
    <dxf>
      <font>
        <strike val="0"/>
        <sz val="9"/>
      </font>
      <fill>
        <patternFill patternType="none"/>
      </fill>
      <border>
        <top style="thin"/>
        <bottom style="thin"/>
        <horizontal style="thin"/>
      </border>
    </dxf>
    <dxf>
      <font>
        <strike val="0"/>
        <sz val="9"/>
      </font>
      <fill>
        <patternFill patternType="none"/>
      </fill>
      <border>
        <top style="thin"/>
        <bottom style="thin"/>
        <horizontal style="thin"/>
      </border>
    </dxf>
    <dxf>
      <border>
        <top style="thin"/>
      </border>
    </dxf>
    <dxf>
      <border>
        <left style="medium"/>
        <right style="medium"/>
        <top style="medium"/>
        <bottom style="medium"/>
      </border>
    </dxf>
    <dxf>
      <font>
        <strike val="0"/>
        <sz val="9"/>
        <family val="2"/>
      </font>
      <fill>
        <patternFill patternType="none"/>
      </fill>
    </dxf>
    <dxf>
      <border>
        <bottom style="thin"/>
      </border>
    </dxf>
    <dxf>
      <fill>
        <patternFill patternType="solid">
          <bgColor theme="4"/>
        </patternFill>
      </fill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strike val="0"/>
        <sz val="9"/>
        <family val="2"/>
      </font>
      <fill>
        <patternFill patternType="none"/>
      </fill>
    </dxf>
    <dxf>
      <border>
        <bottom style="thin"/>
      </border>
    </dxf>
    <dxf>
      <fill>
        <patternFill patternType="solid">
          <bgColor theme="4"/>
        </patternFill>
      </fill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</dxf>
    <dxf>
      <font>
        <strike val="0"/>
        <sz val="9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strike val="0"/>
        <sz val="9"/>
        <family val="2"/>
      </font>
      <fill>
        <patternFill patternType="none"/>
      </fill>
    </dxf>
    <dxf>
      <border>
        <bottom style="thin"/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solid">
          <bgColor theme="7" tint="0.5999900102615356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</dxf>
    <dxf>
      <font>
        <strike val="0"/>
        <sz val="9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bottom style="thin"/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bottom style="thin"/>
      </border>
    </dxf>
    <dxf>
      <fill>
        <patternFill patternType="solid">
          <bgColor theme="4"/>
        </patternFill>
      </fill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solid">
          <bgColor theme="7" tint="0.5999900102615356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font>
        <b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family val="2"/>
        <color rgb="FF000000"/>
        <condense val="0"/>
        <extend val="0"/>
      </font>
      <fill>
        <patternFill patternType="none"/>
      </fill>
    </dxf>
    <dxf>
      <border>
        <bottom style="thin"/>
      </border>
    </dxf>
    <dxf>
      <fill>
        <patternFill patternType="solid">
          <bgColor theme="4"/>
        </patternFill>
      </fill>
    </dxf>
    <dxf>
      <font>
        <b/>
        <strike val="0"/>
        <sz val="9"/>
      </font>
      <numFmt numFmtId="165" formatCode="#,##0.00\ &quot;Kč&quot;"/>
      <fill>
        <patternFill patternType="solid">
          <bgColor theme="4" tint="0.5999900102615356"/>
        </patternFill>
      </fill>
      <alignment horizontal="center" vertical="bottom" textRotation="0" wrapText="1" shrinkToFit="1" readingOrder="0"/>
      <border>
        <left style="thin"/>
        <right/>
        <top style="thin"/>
        <bottom/>
        <vertical/>
        <horizontal/>
      </border>
    </dxf>
    <dxf>
      <font>
        <strike val="0"/>
        <sz val="9"/>
      </font>
      <numFmt numFmtId="165" formatCode="#,##0.00\ &quot;Kč&quot;"/>
      <fill>
        <patternFill patternType="solid">
          <bgColor theme="7" tint="0.5999900102615356"/>
        </patternFill>
      </fill>
      <alignment horizontal="center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fill>
        <patternFill patternType="solid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family val="2"/>
        <color rgb="FFFF000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strike val="0"/>
        <sz val="9"/>
      </font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9"/>
        <name val="Calibri"/>
        <color theme="0"/>
        <condense val="0"/>
        <extend val="0"/>
      </font>
      <fill>
        <patternFill patternType="none">
          <bgColor theme="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family val="2"/>
        <color auto="1"/>
        <condense val="0"/>
        <extend val="0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>
          <bgColor theme="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 style="thin"/>
        <right style="thin"/>
        <top style="thin"/>
        <bottom style="thin"/>
      </border>
    </dxf>
    <dxf>
      <font>
        <strike val="0"/>
        <sz val="9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strike val="0"/>
        <sz val="9"/>
      </font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9"/>
        <name val="Calibri"/>
        <color theme="0"/>
        <condense val="0"/>
        <extend val="0"/>
      </font>
      <fill>
        <patternFill patternType="none">
          <bgColor theme="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auto="1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sz val="9"/>
        <name val="Calibri"/>
        <color auto="1"/>
      </font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9"/>
        <name val="Calibri"/>
        <family val="2"/>
        <color theme="0"/>
        <condense val="0"/>
        <extend val="0"/>
      </font>
      <fill>
        <patternFill patternType="none">
          <bgColor theme="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>
          <bgColor theme="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ill>
        <patternFill>
          <bgColor theme="4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>
          <bgColor theme="7" tint="0.5999900102615356"/>
        </patternFill>
      </fill>
      <alignment horizont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numFmt numFmtId="165" formatCode="#,##0.00\ &quot;Kč&quot;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color theme="1"/>
        <condense val="0"/>
        <extend val="0"/>
      </font>
      <fill>
        <patternFill patternType="none"/>
      </fill>
      <border>
        <left/>
        <right style="thin"/>
        <top style="thin"/>
        <bottom style="thin"/>
      </border>
    </dxf>
    <dxf>
      <border>
        <left style="medium"/>
        <right style="medium"/>
        <top style="medium"/>
        <bottom style="medium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>
          <bgColor theme="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7:I24" totalsRowShown="0" headerRowDxfId="208" dataDxfId="206" tableBorderDxfId="205" headerRowBorderDxfId="207">
  <tableColumns count="9">
    <tableColumn id="1" name="Číslo položky" dataDxfId="204"/>
    <tableColumn id="2" name="Položka" dataDxfId="203"/>
    <tableColumn id="9" name="Parametr" dataDxfId="202"/>
    <tableColumn id="3" name="Specifikace" dataDxfId="201"/>
    <tableColumn id="4" name="Minimální odebrané množství v kusech" dataDxfId="200"/>
    <tableColumn id="5" name="Maximální cena za kus v Kč bez DPH" dataDxfId="199"/>
    <tableColumn id="6" name="Název nabízeného plnění" dataDxfId="198"/>
    <tableColumn id="7" name="Nabízená cena za kus v Kč bez DPH" dataDxfId="197"/>
    <tableColumn id="8" name="Cena celkem v Kč bez DPH" dataDxfId="196">
      <calculatedColumnFormula>Tabulka1[[#This Row],[Minimální odebrané množství v kusech]]*Tabulka1[[#This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10.xml><?xml version="1.0" encoding="utf-8"?>
<table xmlns="http://schemas.openxmlformats.org/spreadsheetml/2006/main" id="10" name="Tabulka10" displayName="Tabulka10" ref="A44:I49" totalsRowShown="0" headerRowDxfId="91" dataDxfId="89" tableBorderDxfId="88" headerRowBorderDxfId="90">
  <tableColumns count="9">
    <tableColumn id="1" name="Číslo položky" dataDxfId="87"/>
    <tableColumn id="2" name="Položka" dataDxfId="86"/>
    <tableColumn id="3" name="Parametr" dataDxfId="85"/>
    <tableColumn id="4" name="Specifikace" dataDxfId="84"/>
    <tableColumn id="5" name="Maximální odebrané množství v kusech" dataDxfId="83"/>
    <tableColumn id="6" name="Maximální cena za kus v Kč bez DPH" dataDxfId="82"/>
    <tableColumn id="7" name="Název nabízeného plnění" dataDxfId="81"/>
    <tableColumn id="8" name="Nabízená cena za kus v Kč bez DPH" dataDxfId="80"/>
    <tableColumn id="9" name="Cena celkem v Kč bez DPH" dataDxfId="79">
      <calculatedColumnFormula>Tabulka10[[#This Row],[Maximální odebrané množství v kusech]]*Tabulka10[[#This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1" name="Tabulka11" displayName="Tabulka11" ref="A51:I69" totalsRowShown="0" headerRowDxfId="78" dataDxfId="76" tableBorderDxfId="75" headerRowBorderDxfId="77">
  <tableColumns count="9">
    <tableColumn id="1" name="Číslo položky" dataDxfId="74"/>
    <tableColumn id="2" name="Položka" dataDxfId="73"/>
    <tableColumn id="3" name="Parametr" dataDxfId="72"/>
    <tableColumn id="4" name="Specifikace" dataDxfId="71"/>
    <tableColumn id="5" name="Maximální odebrané množství v kusech" dataDxfId="70"/>
    <tableColumn id="6" name="Maximální cena za kus v Kč bez DPH" dataDxfId="69"/>
    <tableColumn id="7" name="Název nabízeného plnění" dataDxfId="68"/>
    <tableColumn id="8" name="Nabízená cena za kus v Kč bez DPH" dataDxfId="67"/>
    <tableColumn id="9" name="Cena celkem v Kč bez DPH" dataDxfId="66">
      <calculatedColumnFormula>Tabulka11[[#This Row],[Maximální odebrané množství v kusech]]*Tabulka11[[#This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2" name="Tabulka12" displayName="Tabulka12" ref="A71:I75" totalsRowShown="0" headerRowDxfId="65" dataDxfId="63" tableBorderDxfId="62" headerRowBorderDxfId="64">
  <tableColumns count="9">
    <tableColumn id="1" name="Číslo položky" dataDxfId="61"/>
    <tableColumn id="2" name="Položka" dataDxfId="60"/>
    <tableColumn id="3" name="Parametr" dataDxfId="59"/>
    <tableColumn id="4" name="Specifikace" dataDxfId="58"/>
    <tableColumn id="5" name="Maximální odebrané množství v kusech" dataDxfId="57"/>
    <tableColumn id="6" name="Maximální cena za kus v Kč bez DPH" dataDxfId="56"/>
    <tableColumn id="7" name="Název nabízeného plnění" dataDxfId="55"/>
    <tableColumn id="8" name="Nabízená cena za kus v Kč bez DPH" dataDxfId="54"/>
    <tableColumn id="9" name="Cena celkem v Kč bez DPH" dataDxfId="53">
      <calculatedColumnFormula>Tabulka12[[#This Row],[Maximální odebrané množství v kusech]]*Tabulka12[[#This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3" name="Tabulka13" displayName="Tabulka13" ref="A77:I80" totalsRowShown="0" headerRowDxfId="52" dataDxfId="50" tableBorderDxfId="49" headerRowBorderDxfId="51" totalsRowBorderDxfId="48">
  <tableColumns count="9">
    <tableColumn id="1" name="Číslo položky" dataDxfId="47"/>
    <tableColumn id="2" name="Položka" dataDxfId="46"/>
    <tableColumn id="3" name="Parametr" dataDxfId="45"/>
    <tableColumn id="4" name="Specifikace" dataDxfId="44"/>
    <tableColumn id="5" name="Maximální odebrané množství v kusech" dataDxfId="43"/>
    <tableColumn id="6" name="Maximální cena za kus v Kč bez DPH" dataDxfId="42"/>
    <tableColumn id="7" name="Název nabízeného plnění" dataDxfId="41"/>
    <tableColumn id="8" name="Nabízená cena za kus v Kč bez DPH" dataDxfId="40"/>
    <tableColumn id="9" name="Cena celkem v Kč bez DPH" dataDxfId="39">
      <calculatedColumnFormula>Tabulka13[[#This Row],[Maximální odebrané množství v kusech]]*Tabulka13[[#This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4" name="Tabulka14" displayName="Tabulka14" ref="A82:I98" totalsRowShown="0" headerRowDxfId="38" dataDxfId="36" tableBorderDxfId="35" headerRowBorderDxfId="37">
  <tableColumns count="9">
    <tableColumn id="1" name="Číslo položky" dataDxfId="34"/>
    <tableColumn id="2" name="Položka" dataDxfId="33"/>
    <tableColumn id="3" name="Parametr" dataDxfId="32"/>
    <tableColumn id="4" name="Specifikace" dataDxfId="31"/>
    <tableColumn id="5" name="Maximální odebrané množství v kusech" dataDxfId="30"/>
    <tableColumn id="6" name="Maximální cena za kus v Kč bez DPH" dataDxfId="29"/>
    <tableColumn id="7" name="Název nabízeného plnění" dataDxfId="28"/>
    <tableColumn id="8" name="Nabízená cena za kus v Kč bez DPH" dataDxfId="27"/>
    <tableColumn id="9" name="Cena celkem v Kč bez DPH" dataDxfId="26">
      <calculatedColumnFormula>Tabulka14[[#This Row],[Maximální odebrané množství v kusech]]*Tabulka14[[#This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5" name="Tabulka16" displayName="Tabulka16" ref="A100:I105" totalsRowShown="0" headerRowDxfId="25" dataDxfId="23" tableBorderDxfId="22" headerRowBorderDxfId="24">
  <tableColumns count="9">
    <tableColumn id="1" name="Číslo položky" dataDxfId="21"/>
    <tableColumn id="2" name="Položka" dataDxfId="20"/>
    <tableColumn id="3" name="Parametr" dataDxfId="19"/>
    <tableColumn id="4" name="Specifikace" dataDxfId="18"/>
    <tableColumn id="5" name="Maximální odebrané množství v kusech" dataDxfId="17"/>
    <tableColumn id="6" name="Maximální cena za kus v Kč bez DPH" dataDxfId="16"/>
    <tableColumn id="7" name="Název nabízeného plnění" dataDxfId="15"/>
    <tableColumn id="8" name="Nabízená cena za kus v Kč bez DPH" dataDxfId="14"/>
    <tableColumn id="9" name="Cena celkem v Kč bez DPH" dataDxfId="13">
      <calculatedColumnFormula>Tabulka16[[#This Row],[Maximální odebrané množství v kusech]]*Tabulka16[[#This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6" name="Tabulka17" displayName="Tabulka17" ref="A107:I124" totalsRowShown="0" headerRowDxfId="12" dataDxfId="10" tableBorderDxfId="9" headerRowBorderDxfId="11">
  <tableColumns count="9">
    <tableColumn id="1" name="Číslo položky" dataDxfId="8"/>
    <tableColumn id="2" name="Položka" dataDxfId="7"/>
    <tableColumn id="3" name="Parametr" dataDxfId="6"/>
    <tableColumn id="4" name="Specifikace" dataDxfId="5"/>
    <tableColumn id="5" name="Maximální odebrané množství v kusech" dataDxfId="4"/>
    <tableColumn id="6" name="Maximální cena za kus v Kč bez DPH" dataDxfId="3"/>
    <tableColumn id="7" name="Název nabízeného plnění" dataDxfId="2"/>
    <tableColumn id="8" name="Nabízená cena za kus v Kč bez DPH" dataDxfId="1"/>
    <tableColumn id="9" name="Cena celkem v Kč bez DPH" dataDxfId="0">
      <calculatedColumnFormula>Tabulka17[[#This Row],[Maximální odebrané množství v kusech]]*Tabulka17[[#This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3" name="Tabulka3" displayName="Tabulka3" ref="A26:I47" totalsRowShown="0" headerRowDxfId="195" dataDxfId="193" tableBorderDxfId="192" headerRowBorderDxfId="194">
  <autoFilter ref="A26:I47"/>
  <tableColumns count="9">
    <tableColumn id="1" name="Číslo položky" dataDxfId="191"/>
    <tableColumn id="2" name="Položka" dataDxfId="190"/>
    <tableColumn id="3" name="Parametr" dataDxfId="189"/>
    <tableColumn id="4" name="Specifikace" dataDxfId="188"/>
    <tableColumn id="5" name="Minimální odebrané množství v kusech" dataDxfId="187"/>
    <tableColumn id="6" name="Maximální cena za kus v Kč bez DPH" dataDxfId="186"/>
    <tableColumn id="7" name="Název nabízeného plnění" dataDxfId="185"/>
    <tableColumn id="8" name="Nabízená cena za kus v Kč bez DPH" dataDxfId="184"/>
    <tableColumn id="9" name="Cena celkem v Kč bez DPH" dataDxfId="183">
      <calculatedColumnFormula>Tabulka3[[#This Row],[Minimální odebrané množství v kusech]]*Tabulka3[[#This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id="4" name="Tabulka15" displayName="Tabulka15" ref="A49:I69" totalsRowShown="0" headerRowDxfId="182" dataDxfId="180" tableBorderDxfId="179" headerRowBorderDxfId="181">
  <autoFilter ref="A49:I69"/>
  <tableColumns count="9">
    <tableColumn id="1" name="Číslo položky" dataDxfId="178"/>
    <tableColumn id="2" name="Položka" dataDxfId="177"/>
    <tableColumn id="9" name="Parametr" dataDxfId="176"/>
    <tableColumn id="3" name="Specifikace" dataDxfId="175"/>
    <tableColumn id="4" name="Minimální odebrané množství v kusech" dataDxfId="174"/>
    <tableColumn id="5" name="Maximální cena za kus v Kč bez DPH" dataDxfId="173"/>
    <tableColumn id="6" name="Název nabízeného plnění" dataDxfId="172"/>
    <tableColumn id="7" name="Nabízená cena za kus v Kč bez DPH" dataDxfId="171"/>
    <tableColumn id="8" name="Cena celkem v Kč bez DPH" dataDxfId="170">
      <calculatedColumnFormula>Tabulka15[[#This Row],[Minimální odebrané množství v kusech]]*Tabulka15[[#This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5" name="Tabulka5" displayName="Tabulka5" ref="A92:I96" totalsRowShown="0" headerRowDxfId="169" dataDxfId="167" tableBorderDxfId="166" headerRowBorderDxfId="168">
  <tableColumns count="9">
    <tableColumn id="1" name="Číslo položky" dataDxfId="165"/>
    <tableColumn id="2" name="Položka" dataDxfId="164"/>
    <tableColumn id="3" name="Parametr" dataDxfId="163"/>
    <tableColumn id="4" name="Specifikace" dataDxfId="162"/>
    <tableColumn id="5" name="Minimální odebrané množství v kusech" dataDxfId="161"/>
    <tableColumn id="6" name="Maximální cena za kus v Kč bez DPH" dataDxfId="160"/>
    <tableColumn id="7" name="Název nabízeného plnění" dataDxfId="159"/>
    <tableColumn id="8" name="Nabízená cena za kus v Kč bez DPH" dataDxfId="158"/>
    <tableColumn id="9" name="Cena celkem v Kč bez DPH" dataDxfId="157">
      <calculatedColumnFormula>Tabulka5[[#This Row],[Minimální odebrané množství v kusech]]*Tabulka5[[#This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id="6" name="Tabulka6" displayName="Tabulka6" ref="A98:I102" totalsRowShown="0" headerRowDxfId="156" dataDxfId="154" tableBorderDxfId="153" headerRowBorderDxfId="155">
  <tableColumns count="9">
    <tableColumn id="1" name="Číslo položky" dataDxfId="152"/>
    <tableColumn id="2" name="Položka" dataDxfId="151"/>
    <tableColumn id="3" name="Parametr" dataDxfId="150"/>
    <tableColumn id="4" name="Specifikace" dataDxfId="149"/>
    <tableColumn id="5" name="Minimální odebrané množství v kusech" dataDxfId="148"/>
    <tableColumn id="6" name="Maximální cena za kus v Kč bez DPH" dataDxfId="147"/>
    <tableColumn id="7" name="Název nabízeného plnění" dataDxfId="146"/>
    <tableColumn id="8" name="Nabízená cena za kus v Kč bez DPH" dataDxfId="145"/>
    <tableColumn id="9" name="Cena celkem v Kč bez DPH" dataDxfId="144">
      <calculatedColumnFormula>Tabulka6[[#This Row],[Minimální odebrané množství v kusech]]*Tabulka6[[#This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id="2" name="Tabulka32" displayName="Tabulka32" ref="A71:I90" totalsRowShown="0" headerRowDxfId="143" dataDxfId="141" tableBorderDxfId="140" headerRowBorderDxfId="142">
  <tableColumns count="9">
    <tableColumn id="1" name="Číslo položky" dataDxfId="139"/>
    <tableColumn id="2" name="Položka" dataDxfId="138"/>
    <tableColumn id="3" name="Parametr" dataDxfId="137"/>
    <tableColumn id="4" name="Specifikace" dataDxfId="136"/>
    <tableColumn id="5" name="Minimální odebrané množství v kusech" dataDxfId="135"/>
    <tableColumn id="6" name="Maximální cena za kus v Kč bez DPH" dataDxfId="134"/>
    <tableColumn id="7" name="Název nabízeného plnění" dataDxfId="133"/>
    <tableColumn id="8" name="Nabízená cena za kus v Kč bez DPH" dataDxfId="132"/>
    <tableColumn id="9" name="Cena celkem v Kč bez DPH" dataDxfId="131">
      <calculatedColumnFormula>Tabulka32[[#This Row],[Minimální odebrané množství v kusech]]*Tabulka32[[#This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id="7" name="Tabulka68" displayName="Tabulka68" ref="A104:I106" totalsRowShown="0" headerRowDxfId="130" dataDxfId="128" tableBorderDxfId="127" headerRowBorderDxfId="129">
  <tableColumns count="9">
    <tableColumn id="1" name="Číslo položky" dataDxfId="126"/>
    <tableColumn id="2" name="Položka" dataDxfId="125"/>
    <tableColumn id="3" name="Parametr" dataDxfId="124"/>
    <tableColumn id="4" name="Specifikace" dataDxfId="123"/>
    <tableColumn id="5" name="Minimální odebrané množství v kusech" dataDxfId="122"/>
    <tableColumn id="6" name="Maximální cena za kus v Kč bez DPH" dataDxfId="121"/>
    <tableColumn id="7" name="Název nabízeného plnění" dataDxfId="120"/>
    <tableColumn id="8" name="Nabízená cena za kus v Kč bez DPH" dataDxfId="119"/>
    <tableColumn id="9" name="Cena celkem v Kč bez DPH" dataDxfId="118">
      <calculatedColumnFormula>Tabulka68[[#This Row],[Minimální odebrané množství v kusech]]*Tabulka68[[#This Row],[Nabízená cena za kus v Kč bez DPH]]</calculatedColumnFormula>
    </tableColumn>
  </tableColumns>
  <tableStyleInfo name="TableStyleMedium17" showFirstColumn="0" showLastColumn="0" showRowStripes="1" showColumnStripes="0"/>
</table>
</file>

<file path=xl/tables/table8.xml><?xml version="1.0" encoding="utf-8"?>
<table xmlns="http://schemas.openxmlformats.org/spreadsheetml/2006/main" id="8" name="Tabulka8" displayName="Tabulka8" ref="A7:I23" totalsRowShown="0" headerRowDxfId="117" dataDxfId="115" tableBorderDxfId="114" headerRowBorderDxfId="116">
  <tableColumns count="9">
    <tableColumn id="1" name="Číslo položky" dataDxfId="113"/>
    <tableColumn id="2" name="Položka" dataDxfId="112"/>
    <tableColumn id="3" name="Parametr" dataDxfId="111"/>
    <tableColumn id="4" name="Specifikace" dataDxfId="110"/>
    <tableColumn id="5" name="Maximální odebrané množství v kusech" dataDxfId="109"/>
    <tableColumn id="6" name="Maximální cena za kus v Kč bez DPH" dataDxfId="108"/>
    <tableColumn id="7" name="Název nabízeného plnění" dataDxfId="107"/>
    <tableColumn id="8" name="Nabízená cena za kus v Kč bez DPH" dataDxfId="106"/>
    <tableColumn id="9" name="Cena celkem v Kč bez DPH" dataDxfId="105">
      <calculatedColumnFormula>Tabulka8[[#This Row],[Maximální odebrané množství v kusech]]*Tabulka8[[#This Row],[Nabízená cena za kus v Kč bez DPH]]</calculatedColumnFormula>
    </tableColumn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9" name="Tabulka9" displayName="Tabulka9" ref="A25:I42" totalsRowShown="0" headerRowDxfId="104" dataDxfId="102" tableBorderDxfId="101" headerRowBorderDxfId="103">
  <tableColumns count="9">
    <tableColumn id="1" name="Číslo položky" dataDxfId="100"/>
    <tableColumn id="2" name="Položka" dataDxfId="99"/>
    <tableColumn id="3" name="Parametr" dataDxfId="98"/>
    <tableColumn id="4" name="Specifikace" dataDxfId="97"/>
    <tableColumn id="5" name="Maximální odebrané množství v kusech" dataDxfId="96"/>
    <tableColumn id="6" name="Maximální cena za kus v Kč bez DPH" dataDxfId="95"/>
    <tableColumn id="7" name="Název nabízeného plnění" dataDxfId="94"/>
    <tableColumn id="8" name="Nabízená cena za kus v Kč bez DPH" dataDxfId="93"/>
    <tableColumn id="9" name="Cena celkem v Kč bez DPH" dataDxfId="92">
      <calculatedColumnFormula>Tabulka9[[#This Row],[Maximální odebrané množství v kusech]]*Tabulka9[[#This Row],[Nabízená cena za kus v Kč bez DPH]]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table" Target="../tables/table9.xml" /><Relationship Id="rId3" Type="http://schemas.openxmlformats.org/officeDocument/2006/relationships/table" Target="../tables/table10.xml" /><Relationship Id="rId4" Type="http://schemas.openxmlformats.org/officeDocument/2006/relationships/table" Target="../tables/table11.xml" /><Relationship Id="rId5" Type="http://schemas.openxmlformats.org/officeDocument/2006/relationships/table" Target="../tables/table12.xml" /><Relationship Id="rId6" Type="http://schemas.openxmlformats.org/officeDocument/2006/relationships/table" Target="../tables/table13.xml" /><Relationship Id="rId7" Type="http://schemas.openxmlformats.org/officeDocument/2006/relationships/table" Target="../tables/table14.xml" /><Relationship Id="rId8" Type="http://schemas.openxmlformats.org/officeDocument/2006/relationships/table" Target="../tables/table15.xml" /><Relationship Id="rId9" Type="http://schemas.openxmlformats.org/officeDocument/2006/relationships/table" Target="../tables/table16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2"/>
  <sheetViews>
    <sheetView tabSelected="1" zoomScale="90" zoomScaleNormal="90" workbookViewId="0" topLeftCell="A1">
      <selection activeCell="G120" sqref="G120"/>
    </sheetView>
  </sheetViews>
  <sheetFormatPr defaultColWidth="9.140625" defaultRowHeight="15"/>
  <cols>
    <col min="1" max="1" width="10.421875" style="1" bestFit="1" customWidth="1"/>
    <col min="2" max="2" width="27.28125" style="3" customWidth="1"/>
    <col min="3" max="3" width="23.00390625" style="3" customWidth="1"/>
    <col min="4" max="4" width="69.140625" style="4" customWidth="1"/>
    <col min="5" max="5" width="17.7109375" style="47" customWidth="1"/>
    <col min="6" max="6" width="22.00390625" style="193" customWidth="1"/>
    <col min="7" max="7" width="27.8515625" style="84" customWidth="1"/>
    <col min="8" max="8" width="20.28125" style="169" customWidth="1"/>
    <col min="9" max="9" width="20.140625" style="169" customWidth="1"/>
    <col min="10" max="16384" width="9.140625" style="1" customWidth="1"/>
  </cols>
  <sheetData>
    <row r="1" spans="1:9" ht="18.75" customHeight="1">
      <c r="A1" s="256" t="s">
        <v>198</v>
      </c>
      <c r="B1" s="256"/>
      <c r="C1" s="256"/>
      <c r="D1" s="256"/>
      <c r="E1" s="256"/>
      <c r="F1" s="256"/>
      <c r="G1" s="256"/>
      <c r="H1" s="256"/>
      <c r="I1" s="256"/>
    </row>
    <row r="2" spans="1:9" ht="18.75">
      <c r="A2" s="256" t="s">
        <v>196</v>
      </c>
      <c r="B2" s="256"/>
      <c r="C2" s="256"/>
      <c r="D2" s="256"/>
      <c r="E2" s="256"/>
      <c r="F2" s="256"/>
      <c r="G2" s="256"/>
      <c r="H2" s="256"/>
      <c r="I2" s="256"/>
    </row>
    <row r="3" spans="1:9" ht="18.75" customHeight="1">
      <c r="A3" s="256" t="s">
        <v>197</v>
      </c>
      <c r="B3" s="256"/>
      <c r="C3" s="256"/>
      <c r="D3" s="256"/>
      <c r="E3" s="256"/>
      <c r="F3" s="256"/>
      <c r="G3" s="256"/>
      <c r="H3" s="256"/>
      <c r="I3" s="256"/>
    </row>
    <row r="5" spans="1:3" ht="15.75">
      <c r="A5" s="217"/>
      <c r="B5" s="219" t="s">
        <v>176</v>
      </c>
      <c r="C5" s="218"/>
    </row>
    <row r="7" spans="1:9" s="46" customFormat="1" ht="35.25" customHeight="1">
      <c r="A7" s="220" t="s">
        <v>162</v>
      </c>
      <c r="B7" s="221" t="s">
        <v>3</v>
      </c>
      <c r="C7" s="221" t="s">
        <v>54</v>
      </c>
      <c r="D7" s="222" t="s">
        <v>0</v>
      </c>
      <c r="E7" s="223" t="s">
        <v>174</v>
      </c>
      <c r="F7" s="224" t="s">
        <v>163</v>
      </c>
      <c r="G7" s="221" t="s">
        <v>164</v>
      </c>
      <c r="H7" s="225" t="s">
        <v>165</v>
      </c>
      <c r="I7" s="226" t="s">
        <v>166</v>
      </c>
    </row>
    <row r="8" spans="1:9" ht="24">
      <c r="A8" s="80" t="s">
        <v>4</v>
      </c>
      <c r="B8" s="18" t="s">
        <v>23</v>
      </c>
      <c r="C8" s="11" t="s">
        <v>5</v>
      </c>
      <c r="D8" s="12" t="s">
        <v>191</v>
      </c>
      <c r="E8" s="81">
        <v>30</v>
      </c>
      <c r="F8" s="185" t="s">
        <v>167</v>
      </c>
      <c r="G8" s="85"/>
      <c r="H8" s="170"/>
      <c r="I8" s="182">
        <f>Tabulka1[[#This Row],[Minimální odebrané množství v kusech]]*Tabulka1[[#This Row],[Nabízená cena za kus v Kč bez DPH]]</f>
        <v>0</v>
      </c>
    </row>
    <row r="9" spans="1:9" ht="15">
      <c r="A9" s="20"/>
      <c r="B9" s="28"/>
      <c r="C9" s="15" t="s">
        <v>6</v>
      </c>
      <c r="D9" s="91" t="s">
        <v>56</v>
      </c>
      <c r="E9" s="96"/>
      <c r="F9" s="171"/>
      <c r="G9" s="97"/>
      <c r="H9" s="171"/>
      <c r="I9" s="158"/>
    </row>
    <row r="10" spans="1:9" s="2" customFormat="1" ht="15">
      <c r="A10" s="21"/>
      <c r="B10" s="26"/>
      <c r="C10" s="15" t="s">
        <v>7</v>
      </c>
      <c r="D10" s="91" t="s">
        <v>26</v>
      </c>
      <c r="E10" s="98"/>
      <c r="F10" s="172"/>
      <c r="G10" s="90"/>
      <c r="H10" s="172"/>
      <c r="I10" s="159"/>
    </row>
    <row r="11" spans="1:9" s="2" customFormat="1" ht="15">
      <c r="A11" s="21"/>
      <c r="B11" s="26"/>
      <c r="C11" s="15" t="s">
        <v>8</v>
      </c>
      <c r="D11" s="91" t="s">
        <v>76</v>
      </c>
      <c r="E11" s="98"/>
      <c r="F11" s="172"/>
      <c r="G11" s="90"/>
      <c r="H11" s="172"/>
      <c r="I11" s="159"/>
    </row>
    <row r="12" spans="1:9" s="6" customFormat="1" ht="15">
      <c r="A12" s="21"/>
      <c r="B12" s="26"/>
      <c r="C12" s="15" t="s">
        <v>9</v>
      </c>
      <c r="D12" s="91" t="s">
        <v>25</v>
      </c>
      <c r="E12" s="98"/>
      <c r="F12" s="172"/>
      <c r="G12" s="90"/>
      <c r="H12" s="172"/>
      <c r="I12" s="159"/>
    </row>
    <row r="13" spans="1:9" s="2" customFormat="1" ht="24">
      <c r="A13" s="21"/>
      <c r="B13" s="26"/>
      <c r="C13" s="15" t="s">
        <v>10</v>
      </c>
      <c r="D13" s="91" t="s">
        <v>24</v>
      </c>
      <c r="E13" s="98"/>
      <c r="F13" s="172"/>
      <c r="G13" s="90"/>
      <c r="H13" s="172"/>
      <c r="I13" s="159"/>
    </row>
    <row r="14" spans="1:9" ht="15">
      <c r="A14" s="22"/>
      <c r="B14" s="25"/>
      <c r="C14" s="15" t="s">
        <v>11</v>
      </c>
      <c r="D14" s="91" t="s">
        <v>27</v>
      </c>
      <c r="E14" s="99"/>
      <c r="F14" s="173"/>
      <c r="G14" s="89"/>
      <c r="H14" s="173"/>
      <c r="I14" s="160"/>
    </row>
    <row r="15" spans="1:9" ht="15">
      <c r="A15" s="22"/>
      <c r="B15" s="25"/>
      <c r="C15" s="15" t="s">
        <v>13</v>
      </c>
      <c r="D15" s="92" t="s">
        <v>57</v>
      </c>
      <c r="E15" s="99"/>
      <c r="F15" s="173"/>
      <c r="G15" s="89"/>
      <c r="H15" s="173"/>
      <c r="I15" s="160"/>
    </row>
    <row r="16" spans="1:9" ht="15">
      <c r="A16" s="22"/>
      <c r="B16" s="25"/>
      <c r="C16" s="15" t="s">
        <v>14</v>
      </c>
      <c r="D16" s="91" t="s">
        <v>28</v>
      </c>
      <c r="E16" s="99"/>
      <c r="F16" s="173"/>
      <c r="G16" s="89"/>
      <c r="H16" s="173"/>
      <c r="I16" s="160"/>
    </row>
    <row r="17" spans="1:9" ht="24">
      <c r="A17" s="22"/>
      <c r="B17" s="25"/>
      <c r="C17" s="15" t="s">
        <v>16</v>
      </c>
      <c r="D17" s="91" t="s">
        <v>29</v>
      </c>
      <c r="E17" s="99"/>
      <c r="F17" s="173"/>
      <c r="G17" s="89"/>
      <c r="H17" s="173"/>
      <c r="I17" s="160"/>
    </row>
    <row r="18" spans="1:9" ht="15">
      <c r="A18" s="22"/>
      <c r="B18" s="25"/>
      <c r="C18" s="15" t="s">
        <v>17</v>
      </c>
      <c r="D18" s="91" t="s">
        <v>30</v>
      </c>
      <c r="E18" s="99"/>
      <c r="F18" s="173"/>
      <c r="G18" s="89"/>
      <c r="H18" s="173"/>
      <c r="I18" s="160"/>
    </row>
    <row r="19" spans="1:9" ht="15">
      <c r="A19" s="22"/>
      <c r="B19" s="25"/>
      <c r="C19" s="15" t="s">
        <v>18</v>
      </c>
      <c r="D19" s="91" t="s">
        <v>31</v>
      </c>
      <c r="E19" s="99"/>
      <c r="F19" s="173"/>
      <c r="G19" s="89"/>
      <c r="H19" s="173"/>
      <c r="I19" s="160"/>
    </row>
    <row r="20" spans="1:9" ht="48">
      <c r="A20" s="24"/>
      <c r="B20" s="27"/>
      <c r="C20" s="23" t="s">
        <v>64</v>
      </c>
      <c r="D20" s="93" t="s">
        <v>63</v>
      </c>
      <c r="E20" s="100"/>
      <c r="F20" s="174"/>
      <c r="G20" s="95"/>
      <c r="H20" s="174"/>
      <c r="I20" s="161"/>
    </row>
    <row r="21" spans="1:9" ht="15">
      <c r="A21" s="22"/>
      <c r="B21" s="25"/>
      <c r="C21" s="15" t="s">
        <v>20</v>
      </c>
      <c r="D21" s="91" t="s">
        <v>62</v>
      </c>
      <c r="E21" s="99"/>
      <c r="F21" s="173"/>
      <c r="G21" s="89"/>
      <c r="H21" s="173"/>
      <c r="I21" s="160"/>
    </row>
    <row r="22" spans="1:9" ht="15">
      <c r="A22" s="22"/>
      <c r="B22" s="25"/>
      <c r="C22" s="23" t="s">
        <v>43</v>
      </c>
      <c r="D22" s="93" t="s">
        <v>61</v>
      </c>
      <c r="E22" s="99"/>
      <c r="F22" s="173"/>
      <c r="G22" s="89"/>
      <c r="H22" s="173"/>
      <c r="I22" s="160"/>
    </row>
    <row r="23" spans="1:9" ht="15">
      <c r="A23" s="22"/>
      <c r="B23" s="25"/>
      <c r="C23" s="23" t="s">
        <v>58</v>
      </c>
      <c r="D23" s="93" t="s">
        <v>60</v>
      </c>
      <c r="E23" s="99"/>
      <c r="F23" s="173"/>
      <c r="G23" s="89"/>
      <c r="H23" s="173"/>
      <c r="I23" s="160"/>
    </row>
    <row r="24" spans="1:9" ht="96" customHeight="1">
      <c r="A24" s="22"/>
      <c r="B24" s="25"/>
      <c r="C24" s="38" t="s">
        <v>180</v>
      </c>
      <c r="D24" s="94" t="s">
        <v>181</v>
      </c>
      <c r="E24" s="101"/>
      <c r="F24" s="175"/>
      <c r="G24" s="102"/>
      <c r="H24" s="175"/>
      <c r="I24" s="162"/>
    </row>
    <row r="25" spans="1:9" ht="15">
      <c r="A25" s="7"/>
      <c r="B25" s="7"/>
      <c r="C25" s="7"/>
      <c r="D25" s="6"/>
      <c r="E25" s="44"/>
      <c r="F25" s="168"/>
      <c r="G25" s="44"/>
      <c r="H25" s="149"/>
      <c r="I25" s="149"/>
    </row>
    <row r="26" spans="1:9" s="46" customFormat="1" ht="31.5" customHeight="1">
      <c r="A26" s="220" t="s">
        <v>162</v>
      </c>
      <c r="B26" s="221" t="s">
        <v>3</v>
      </c>
      <c r="C26" s="221" t="s">
        <v>54</v>
      </c>
      <c r="D26" s="222" t="s">
        <v>0</v>
      </c>
      <c r="E26" s="223" t="s">
        <v>174</v>
      </c>
      <c r="F26" s="224" t="s">
        <v>163</v>
      </c>
      <c r="G26" s="221" t="s">
        <v>164</v>
      </c>
      <c r="H26" s="225" t="s">
        <v>165</v>
      </c>
      <c r="I26" s="226" t="s">
        <v>166</v>
      </c>
    </row>
    <row r="27" spans="1:9" ht="24">
      <c r="A27" s="80" t="s">
        <v>22</v>
      </c>
      <c r="B27" s="18" t="s">
        <v>52</v>
      </c>
      <c r="C27" s="11" t="s">
        <v>5</v>
      </c>
      <c r="D27" s="12" t="s">
        <v>86</v>
      </c>
      <c r="E27" s="81">
        <v>15</v>
      </c>
      <c r="F27" s="185" t="s">
        <v>167</v>
      </c>
      <c r="G27" s="85"/>
      <c r="H27" s="170"/>
      <c r="I27" s="182">
        <f>Tabulka3[[#This Row],[Minimální odebrané množství v kusech]]*Tabulka3[[#This Row],[Nabízená cena za kus v Kč bez DPH]]</f>
        <v>0</v>
      </c>
    </row>
    <row r="28" spans="1:9" ht="15">
      <c r="A28" s="20"/>
      <c r="B28" s="28"/>
      <c r="C28" s="15" t="s">
        <v>6</v>
      </c>
      <c r="D28" s="91" t="s">
        <v>56</v>
      </c>
      <c r="E28" s="96"/>
      <c r="F28" s="171"/>
      <c r="G28" s="104"/>
      <c r="H28" s="171"/>
      <c r="I28" s="158"/>
    </row>
    <row r="29" spans="1:9" ht="15">
      <c r="A29" s="24"/>
      <c r="B29" s="27"/>
      <c r="C29" s="23" t="s">
        <v>78</v>
      </c>
      <c r="D29" s="93" t="s">
        <v>79</v>
      </c>
      <c r="E29" s="100"/>
      <c r="F29" s="174"/>
      <c r="G29" s="103"/>
      <c r="H29" s="174"/>
      <c r="I29" s="161"/>
    </row>
    <row r="30" spans="1:9" ht="15">
      <c r="A30" s="21"/>
      <c r="B30" s="26"/>
      <c r="C30" s="15" t="s">
        <v>8</v>
      </c>
      <c r="D30" s="91" t="s">
        <v>76</v>
      </c>
      <c r="E30" s="98"/>
      <c r="F30" s="172"/>
      <c r="G30" s="90"/>
      <c r="H30" s="172"/>
      <c r="I30" s="159"/>
    </row>
    <row r="31" spans="1:9" ht="15">
      <c r="A31" s="21"/>
      <c r="B31" s="26"/>
      <c r="C31" s="15" t="s">
        <v>9</v>
      </c>
      <c r="D31" s="91" t="s">
        <v>25</v>
      </c>
      <c r="E31" s="98"/>
      <c r="F31" s="172"/>
      <c r="G31" s="90"/>
      <c r="H31" s="172"/>
      <c r="I31" s="159"/>
    </row>
    <row r="32" spans="1:9" ht="60">
      <c r="A32" s="21"/>
      <c r="B32" s="26"/>
      <c r="C32" s="15" t="s">
        <v>34</v>
      </c>
      <c r="D32" s="92" t="s">
        <v>160</v>
      </c>
      <c r="E32" s="98"/>
      <c r="F32" s="172"/>
      <c r="G32" s="90"/>
      <c r="H32" s="172"/>
      <c r="I32" s="159"/>
    </row>
    <row r="33" spans="1:9" ht="24">
      <c r="A33" s="21"/>
      <c r="B33" s="26"/>
      <c r="C33" s="15" t="s">
        <v>10</v>
      </c>
      <c r="D33" s="91" t="s">
        <v>24</v>
      </c>
      <c r="E33" s="98"/>
      <c r="F33" s="172"/>
      <c r="G33" s="90"/>
      <c r="H33" s="172"/>
      <c r="I33" s="159"/>
    </row>
    <row r="34" spans="1:9" ht="15">
      <c r="A34" s="22"/>
      <c r="B34" s="25"/>
      <c r="C34" s="15" t="s">
        <v>11</v>
      </c>
      <c r="D34" s="91" t="s">
        <v>12</v>
      </c>
      <c r="E34" s="99"/>
      <c r="F34" s="173"/>
      <c r="G34" s="89"/>
      <c r="H34" s="173"/>
      <c r="I34" s="160"/>
    </row>
    <row r="35" spans="1:9" ht="24">
      <c r="A35" s="22"/>
      <c r="B35" s="25"/>
      <c r="C35" s="15" t="s">
        <v>13</v>
      </c>
      <c r="D35" s="92" t="s">
        <v>161</v>
      </c>
      <c r="E35" s="99"/>
      <c r="F35" s="173"/>
      <c r="G35" s="90"/>
      <c r="H35" s="173"/>
      <c r="I35" s="160"/>
    </row>
    <row r="36" spans="1:9" ht="15">
      <c r="A36" s="22"/>
      <c r="B36" s="25"/>
      <c r="C36" s="15" t="s">
        <v>14</v>
      </c>
      <c r="D36" s="91" t="s">
        <v>15</v>
      </c>
      <c r="E36" s="99"/>
      <c r="F36" s="173"/>
      <c r="G36" s="89"/>
      <c r="H36" s="173"/>
      <c r="I36" s="160"/>
    </row>
    <row r="37" spans="1:9" ht="24">
      <c r="A37" s="22"/>
      <c r="B37" s="25"/>
      <c r="C37" s="15" t="s">
        <v>16</v>
      </c>
      <c r="D37" s="91" t="s">
        <v>29</v>
      </c>
      <c r="E37" s="99"/>
      <c r="F37" s="173"/>
      <c r="G37" s="89"/>
      <c r="H37" s="173"/>
      <c r="I37" s="160"/>
    </row>
    <row r="38" spans="1:9" ht="15">
      <c r="A38" s="22"/>
      <c r="B38" s="25"/>
      <c r="C38" s="15" t="s">
        <v>17</v>
      </c>
      <c r="D38" s="91" t="s">
        <v>42</v>
      </c>
      <c r="E38" s="99"/>
      <c r="F38" s="173"/>
      <c r="G38" s="89"/>
      <c r="H38" s="173"/>
      <c r="I38" s="160"/>
    </row>
    <row r="39" spans="1:9" ht="15">
      <c r="A39" s="22"/>
      <c r="B39" s="25"/>
      <c r="C39" s="15" t="s">
        <v>18</v>
      </c>
      <c r="D39" s="91" t="s">
        <v>19</v>
      </c>
      <c r="E39" s="99"/>
      <c r="F39" s="173"/>
      <c r="G39" s="89"/>
      <c r="H39" s="173"/>
      <c r="I39" s="160"/>
    </row>
    <row r="40" spans="1:9" ht="48">
      <c r="A40" s="24"/>
      <c r="B40" s="27"/>
      <c r="C40" s="23" t="s">
        <v>64</v>
      </c>
      <c r="D40" s="93" t="s">
        <v>63</v>
      </c>
      <c r="E40" s="100"/>
      <c r="F40" s="174"/>
      <c r="G40" s="95"/>
      <c r="H40" s="174"/>
      <c r="I40" s="161"/>
    </row>
    <row r="41" spans="1:9" ht="36">
      <c r="A41" s="22"/>
      <c r="B41" s="25"/>
      <c r="C41" s="15" t="s">
        <v>20</v>
      </c>
      <c r="D41" s="91" t="s">
        <v>75</v>
      </c>
      <c r="E41" s="99"/>
      <c r="F41" s="173"/>
      <c r="G41" s="89"/>
      <c r="H41" s="173"/>
      <c r="I41" s="160"/>
    </row>
    <row r="42" spans="1:9" ht="15">
      <c r="A42" s="22"/>
      <c r="B42" s="25"/>
      <c r="C42" s="15" t="s">
        <v>39</v>
      </c>
      <c r="D42" s="91" t="s">
        <v>40</v>
      </c>
      <c r="E42" s="99"/>
      <c r="F42" s="173"/>
      <c r="G42" s="89"/>
      <c r="H42" s="173"/>
      <c r="I42" s="160"/>
    </row>
    <row r="43" spans="1:9" ht="15">
      <c r="A43" s="22"/>
      <c r="B43" s="25"/>
      <c r="C43" s="15" t="s">
        <v>43</v>
      </c>
      <c r="D43" s="91" t="s">
        <v>77</v>
      </c>
      <c r="E43" s="99"/>
      <c r="F43" s="173"/>
      <c r="G43" s="89"/>
      <c r="H43" s="173"/>
      <c r="I43" s="160"/>
    </row>
    <row r="44" spans="1:9" ht="15">
      <c r="A44" s="22"/>
      <c r="B44" s="25"/>
      <c r="C44" s="15" t="s">
        <v>44</v>
      </c>
      <c r="D44" s="91" t="s">
        <v>45</v>
      </c>
      <c r="E44" s="99"/>
      <c r="F44" s="173"/>
      <c r="G44" s="89"/>
      <c r="H44" s="173"/>
      <c r="I44" s="160"/>
    </row>
    <row r="45" spans="1:9" ht="15">
      <c r="A45" s="22"/>
      <c r="B45" s="25"/>
      <c r="C45" s="23" t="s">
        <v>58</v>
      </c>
      <c r="D45" s="91" t="s">
        <v>60</v>
      </c>
      <c r="E45" s="99"/>
      <c r="F45" s="173"/>
      <c r="G45" s="89"/>
      <c r="H45" s="173"/>
      <c r="I45" s="160"/>
    </row>
    <row r="46" spans="1:9" ht="24">
      <c r="A46" s="22"/>
      <c r="B46" s="25"/>
      <c r="C46" s="15" t="s">
        <v>46</v>
      </c>
      <c r="D46" s="91" t="s">
        <v>47</v>
      </c>
      <c r="E46" s="99"/>
      <c r="F46" s="173"/>
      <c r="G46" s="89"/>
      <c r="H46" s="173"/>
      <c r="I46" s="160"/>
    </row>
    <row r="47" spans="1:9" ht="96" customHeight="1">
      <c r="A47" s="22"/>
      <c r="B47" s="25"/>
      <c r="C47" s="37" t="s">
        <v>180</v>
      </c>
      <c r="D47" s="94" t="s">
        <v>181</v>
      </c>
      <c r="E47" s="105"/>
      <c r="F47" s="176"/>
      <c r="G47" s="106"/>
      <c r="H47" s="176"/>
      <c r="I47" s="163"/>
    </row>
    <row r="48" spans="1:9" ht="12" customHeight="1">
      <c r="A48" s="7"/>
      <c r="B48" s="7"/>
      <c r="C48" s="7"/>
      <c r="D48" s="6"/>
      <c r="E48" s="44"/>
      <c r="F48" s="168"/>
      <c r="G48" s="44"/>
      <c r="H48" s="149"/>
      <c r="I48" s="149"/>
    </row>
    <row r="49" spans="1:9" s="46" customFormat="1" ht="33" customHeight="1">
      <c r="A49" s="220" t="s">
        <v>162</v>
      </c>
      <c r="B49" s="221" t="s">
        <v>3</v>
      </c>
      <c r="C49" s="221" t="s">
        <v>54</v>
      </c>
      <c r="D49" s="222" t="s">
        <v>0</v>
      </c>
      <c r="E49" s="223" t="s">
        <v>174</v>
      </c>
      <c r="F49" s="224" t="s">
        <v>163</v>
      </c>
      <c r="G49" s="221" t="s">
        <v>164</v>
      </c>
      <c r="H49" s="225" t="s">
        <v>165</v>
      </c>
      <c r="I49" s="226" t="s">
        <v>166</v>
      </c>
    </row>
    <row r="50" spans="1:9" ht="24">
      <c r="A50" s="80" t="s">
        <v>2</v>
      </c>
      <c r="B50" s="18" t="s">
        <v>32</v>
      </c>
      <c r="C50" s="11" t="s">
        <v>5</v>
      </c>
      <c r="D50" s="12" t="s">
        <v>87</v>
      </c>
      <c r="E50" s="81">
        <v>5</v>
      </c>
      <c r="F50" s="185" t="s">
        <v>167</v>
      </c>
      <c r="G50" s="85"/>
      <c r="H50" s="170"/>
      <c r="I50" s="182">
        <f>Tabulka15[[#This Row],[Minimální odebrané množství v kusech]]*Tabulka15[[#This Row],[Nabízená cena za kus v Kč bez DPH]]</f>
        <v>0</v>
      </c>
    </row>
    <row r="51" spans="1:9" ht="12" customHeight="1">
      <c r="A51" s="20"/>
      <c r="B51" s="28"/>
      <c r="C51" s="15" t="s">
        <v>6</v>
      </c>
      <c r="D51" s="91" t="s">
        <v>56</v>
      </c>
      <c r="E51" s="96"/>
      <c r="F51" s="171"/>
      <c r="G51" s="104"/>
      <c r="H51" s="171"/>
      <c r="I51" s="158"/>
    </row>
    <row r="52" spans="1:9" ht="15">
      <c r="A52" s="21"/>
      <c r="B52" s="26"/>
      <c r="C52" s="15" t="s">
        <v>8</v>
      </c>
      <c r="D52" s="91" t="s">
        <v>65</v>
      </c>
      <c r="E52" s="98"/>
      <c r="F52" s="172"/>
      <c r="G52" s="90"/>
      <c r="H52" s="172"/>
      <c r="I52" s="159"/>
    </row>
    <row r="53" spans="1:9" ht="15">
      <c r="A53" s="21"/>
      <c r="B53" s="26"/>
      <c r="C53" s="15" t="s">
        <v>9</v>
      </c>
      <c r="D53" s="91" t="s">
        <v>33</v>
      </c>
      <c r="E53" s="98"/>
      <c r="F53" s="172"/>
      <c r="G53" s="90"/>
      <c r="H53" s="172"/>
      <c r="I53" s="159"/>
    </row>
    <row r="54" spans="1:9" ht="24">
      <c r="A54" s="21"/>
      <c r="B54" s="26"/>
      <c r="C54" s="15" t="s">
        <v>34</v>
      </c>
      <c r="D54" s="91" t="s">
        <v>67</v>
      </c>
      <c r="E54" s="98"/>
      <c r="F54" s="172"/>
      <c r="G54" s="90"/>
      <c r="H54" s="172"/>
      <c r="I54" s="159"/>
    </row>
    <row r="55" spans="1:9" ht="24">
      <c r="A55" s="21"/>
      <c r="B55" s="26"/>
      <c r="C55" s="15" t="s">
        <v>10</v>
      </c>
      <c r="D55" s="91" t="s">
        <v>35</v>
      </c>
      <c r="E55" s="98"/>
      <c r="F55" s="172"/>
      <c r="G55" s="90"/>
      <c r="H55" s="172"/>
      <c r="I55" s="159"/>
    </row>
    <row r="56" spans="1:9" ht="15">
      <c r="A56" s="22"/>
      <c r="B56" s="25"/>
      <c r="C56" s="15" t="s">
        <v>36</v>
      </c>
      <c r="D56" s="92" t="s">
        <v>66</v>
      </c>
      <c r="E56" s="99"/>
      <c r="F56" s="173"/>
      <c r="G56" s="89"/>
      <c r="H56" s="173"/>
      <c r="I56" s="160"/>
    </row>
    <row r="57" spans="1:9" ht="15">
      <c r="A57" s="22"/>
      <c r="B57" s="25"/>
      <c r="C57" s="15" t="s">
        <v>11</v>
      </c>
      <c r="D57" s="92" t="s">
        <v>12</v>
      </c>
      <c r="E57" s="99"/>
      <c r="F57" s="173"/>
      <c r="G57" s="89"/>
      <c r="H57" s="173"/>
      <c r="I57" s="160"/>
    </row>
    <row r="58" spans="1:9" ht="36">
      <c r="A58" s="22"/>
      <c r="B58" s="25"/>
      <c r="C58" s="15" t="s">
        <v>13</v>
      </c>
      <c r="D58" s="92" t="s">
        <v>154</v>
      </c>
      <c r="E58" s="99"/>
      <c r="F58" s="173"/>
      <c r="G58" s="89"/>
      <c r="H58" s="173"/>
      <c r="I58" s="160"/>
    </row>
    <row r="59" spans="1:9" ht="15">
      <c r="A59" s="22"/>
      <c r="B59" s="25"/>
      <c r="C59" s="15" t="s">
        <v>14</v>
      </c>
      <c r="D59" s="91" t="s">
        <v>37</v>
      </c>
      <c r="E59" s="99"/>
      <c r="F59" s="173"/>
      <c r="G59" s="89"/>
      <c r="H59" s="173"/>
      <c r="I59" s="160"/>
    </row>
    <row r="60" spans="1:9" ht="15">
      <c r="A60" s="22"/>
      <c r="B60" s="25"/>
      <c r="C60" s="15" t="s">
        <v>16</v>
      </c>
      <c r="D60" s="91" t="s">
        <v>88</v>
      </c>
      <c r="E60" s="99"/>
      <c r="F60" s="173"/>
      <c r="G60" s="89"/>
      <c r="H60" s="173"/>
      <c r="I60" s="160"/>
    </row>
    <row r="61" spans="1:9" ht="15">
      <c r="A61" s="22"/>
      <c r="B61" s="25"/>
      <c r="C61" s="15" t="s">
        <v>18</v>
      </c>
      <c r="D61" s="91" t="s">
        <v>19</v>
      </c>
      <c r="E61" s="99"/>
      <c r="F61" s="173"/>
      <c r="G61" s="89"/>
      <c r="H61" s="173"/>
      <c r="I61" s="160"/>
    </row>
    <row r="62" spans="1:9" ht="48">
      <c r="A62" s="24"/>
      <c r="B62" s="27"/>
      <c r="C62" s="23" t="s">
        <v>64</v>
      </c>
      <c r="D62" s="93" t="s">
        <v>63</v>
      </c>
      <c r="E62" s="100"/>
      <c r="F62" s="174"/>
      <c r="G62" s="95"/>
      <c r="H62" s="174"/>
      <c r="I62" s="161"/>
    </row>
    <row r="63" spans="1:9" ht="15">
      <c r="A63" s="22"/>
      <c r="B63" s="25"/>
      <c r="C63" s="15" t="s">
        <v>58</v>
      </c>
      <c r="D63" s="92" t="s">
        <v>59</v>
      </c>
      <c r="E63" s="99"/>
      <c r="F63" s="173"/>
      <c r="G63" s="89"/>
      <c r="H63" s="173"/>
      <c r="I63" s="160"/>
    </row>
    <row r="64" spans="1:9" ht="15">
      <c r="A64" s="22"/>
      <c r="B64" s="25"/>
      <c r="C64" s="15" t="s">
        <v>41</v>
      </c>
      <c r="D64" s="92" t="s">
        <v>71</v>
      </c>
      <c r="E64" s="99"/>
      <c r="F64" s="173"/>
      <c r="G64" s="89"/>
      <c r="H64" s="173"/>
      <c r="I64" s="160"/>
    </row>
    <row r="65" spans="1:9" ht="15">
      <c r="A65" s="24"/>
      <c r="B65" s="27"/>
      <c r="C65" s="23" t="s">
        <v>43</v>
      </c>
      <c r="D65" s="93" t="s">
        <v>73</v>
      </c>
      <c r="E65" s="100"/>
      <c r="F65" s="174"/>
      <c r="G65" s="95"/>
      <c r="H65" s="174"/>
      <c r="I65" s="161"/>
    </row>
    <row r="66" spans="1:9" ht="15">
      <c r="A66" s="24"/>
      <c r="B66" s="27"/>
      <c r="C66" s="23" t="s">
        <v>80</v>
      </c>
      <c r="D66" s="93" t="s">
        <v>69</v>
      </c>
      <c r="E66" s="100"/>
      <c r="F66" s="174"/>
      <c r="G66" s="95"/>
      <c r="H66" s="174"/>
      <c r="I66" s="161"/>
    </row>
    <row r="67" spans="1:9" ht="61.5" customHeight="1">
      <c r="A67" s="22"/>
      <c r="B67" s="25"/>
      <c r="C67" s="15" t="s">
        <v>20</v>
      </c>
      <c r="D67" s="91" t="s">
        <v>68</v>
      </c>
      <c r="E67" s="99"/>
      <c r="F67" s="173"/>
      <c r="G67" s="89"/>
      <c r="H67" s="173"/>
      <c r="I67" s="160"/>
    </row>
    <row r="68" spans="1:9" ht="63" customHeight="1">
      <c r="A68" s="24"/>
      <c r="B68" s="27"/>
      <c r="C68" s="23" t="s">
        <v>70</v>
      </c>
      <c r="D68" s="93" t="s">
        <v>182</v>
      </c>
      <c r="E68" s="100"/>
      <c r="F68" s="174"/>
      <c r="G68" s="95"/>
      <c r="H68" s="174"/>
      <c r="I68" s="161"/>
    </row>
    <row r="69" spans="1:9" ht="96" customHeight="1">
      <c r="A69" s="22"/>
      <c r="B69" s="25"/>
      <c r="C69" s="25" t="s">
        <v>180</v>
      </c>
      <c r="D69" s="107" t="s">
        <v>195</v>
      </c>
      <c r="E69" s="105"/>
      <c r="F69" s="176"/>
      <c r="G69" s="106"/>
      <c r="H69" s="176"/>
      <c r="I69" s="163"/>
    </row>
    <row r="70" spans="1:9" ht="15">
      <c r="A70" s="8"/>
      <c r="B70" s="8"/>
      <c r="C70" s="8"/>
      <c r="D70" s="6"/>
      <c r="E70" s="44"/>
      <c r="F70" s="168"/>
      <c r="G70" s="44"/>
      <c r="H70" s="149"/>
      <c r="I70" s="149"/>
    </row>
    <row r="71" spans="1:9" s="46" customFormat="1" ht="28.5" customHeight="1">
      <c r="A71" s="220" t="s">
        <v>162</v>
      </c>
      <c r="B71" s="221" t="s">
        <v>3</v>
      </c>
      <c r="C71" s="221" t="s">
        <v>54</v>
      </c>
      <c r="D71" s="222" t="s">
        <v>0</v>
      </c>
      <c r="E71" s="223" t="s">
        <v>174</v>
      </c>
      <c r="F71" s="224" t="s">
        <v>163</v>
      </c>
      <c r="G71" s="221" t="s">
        <v>164</v>
      </c>
      <c r="H71" s="225" t="s">
        <v>165</v>
      </c>
      <c r="I71" s="226" t="s">
        <v>166</v>
      </c>
    </row>
    <row r="72" spans="1:11" ht="24">
      <c r="A72" s="80" t="s">
        <v>1</v>
      </c>
      <c r="B72" s="39" t="s">
        <v>85</v>
      </c>
      <c r="C72" s="11" t="s">
        <v>5</v>
      </c>
      <c r="D72" s="40" t="s">
        <v>155</v>
      </c>
      <c r="E72" s="81">
        <v>1</v>
      </c>
      <c r="F72" s="186">
        <v>22839</v>
      </c>
      <c r="G72" s="109"/>
      <c r="H72" s="170"/>
      <c r="I72" s="182">
        <f>Tabulka32[[#This Row],[Minimální odebrané množství v kusech]]*Tabulka32[[#This Row],[Nabízená cena za kus v Kč bez DPH]]</f>
        <v>0</v>
      </c>
      <c r="K72" s="41"/>
    </row>
    <row r="73" spans="1:9" ht="15">
      <c r="A73" s="20"/>
      <c r="B73" s="20"/>
      <c r="C73" s="11" t="s">
        <v>6</v>
      </c>
      <c r="D73" s="108" t="s">
        <v>56</v>
      </c>
      <c r="E73" s="96"/>
      <c r="F73" s="187"/>
      <c r="G73" s="111"/>
      <c r="H73" s="171"/>
      <c r="I73" s="158"/>
    </row>
    <row r="74" spans="1:9" ht="15">
      <c r="A74" s="21"/>
      <c r="B74" s="21"/>
      <c r="C74" s="11" t="s">
        <v>8</v>
      </c>
      <c r="D74" s="108" t="s">
        <v>65</v>
      </c>
      <c r="E74" s="98"/>
      <c r="F74" s="188"/>
      <c r="G74" s="110"/>
      <c r="H74" s="172"/>
      <c r="I74" s="159"/>
    </row>
    <row r="75" spans="1:9" ht="15">
      <c r="A75" s="21"/>
      <c r="B75" s="21"/>
      <c r="C75" s="11" t="s">
        <v>9</v>
      </c>
      <c r="D75" s="108" t="s">
        <v>33</v>
      </c>
      <c r="E75" s="98"/>
      <c r="F75" s="188"/>
      <c r="G75" s="110"/>
      <c r="H75" s="172"/>
      <c r="I75" s="159"/>
    </row>
    <row r="76" spans="1:9" ht="36">
      <c r="A76" s="21"/>
      <c r="B76" s="21"/>
      <c r="C76" s="11" t="s">
        <v>34</v>
      </c>
      <c r="D76" s="108" t="s">
        <v>156</v>
      </c>
      <c r="E76" s="98"/>
      <c r="F76" s="188"/>
      <c r="G76" s="110"/>
      <c r="H76" s="172"/>
      <c r="I76" s="159"/>
    </row>
    <row r="77" spans="1:9" ht="24">
      <c r="A77" s="21"/>
      <c r="B77" s="21"/>
      <c r="C77" s="11" t="s">
        <v>10</v>
      </c>
      <c r="D77" s="108" t="s">
        <v>35</v>
      </c>
      <c r="E77" s="98"/>
      <c r="F77" s="188"/>
      <c r="G77" s="110"/>
      <c r="H77" s="172"/>
      <c r="I77" s="159"/>
    </row>
    <row r="78" spans="1:9" ht="15">
      <c r="A78" s="22"/>
      <c r="B78" s="22"/>
      <c r="C78" s="11" t="s">
        <v>36</v>
      </c>
      <c r="D78" s="108" t="s">
        <v>84</v>
      </c>
      <c r="E78" s="99"/>
      <c r="F78" s="189"/>
      <c r="G78" s="110"/>
      <c r="H78" s="173"/>
      <c r="I78" s="160"/>
    </row>
    <row r="79" spans="1:9" ht="15">
      <c r="A79" s="22"/>
      <c r="B79" s="22"/>
      <c r="C79" s="11" t="s">
        <v>11</v>
      </c>
      <c r="D79" s="108" t="s">
        <v>12</v>
      </c>
      <c r="E79" s="99"/>
      <c r="F79" s="189"/>
      <c r="G79" s="110"/>
      <c r="H79" s="173"/>
      <c r="I79" s="160"/>
    </row>
    <row r="80" spans="1:9" ht="36">
      <c r="A80" s="22"/>
      <c r="B80" s="22"/>
      <c r="C80" s="11" t="s">
        <v>13</v>
      </c>
      <c r="D80" s="108" t="s">
        <v>83</v>
      </c>
      <c r="E80" s="99"/>
      <c r="F80" s="189"/>
      <c r="G80" s="110"/>
      <c r="H80" s="173"/>
      <c r="I80" s="160"/>
    </row>
    <row r="81" spans="1:9" ht="15">
      <c r="A81" s="22"/>
      <c r="B81" s="22"/>
      <c r="C81" s="11" t="s">
        <v>14</v>
      </c>
      <c r="D81" s="108" t="s">
        <v>37</v>
      </c>
      <c r="E81" s="99"/>
      <c r="F81" s="189"/>
      <c r="G81" s="110"/>
      <c r="H81" s="173"/>
      <c r="I81" s="160"/>
    </row>
    <row r="82" spans="1:9" ht="15">
      <c r="A82" s="22"/>
      <c r="B82" s="22"/>
      <c r="C82" s="11" t="s">
        <v>16</v>
      </c>
      <c r="D82" s="108" t="s">
        <v>38</v>
      </c>
      <c r="E82" s="99"/>
      <c r="F82" s="189"/>
      <c r="G82" s="110"/>
      <c r="H82" s="173"/>
      <c r="I82" s="160"/>
    </row>
    <row r="83" spans="1:9" ht="15">
      <c r="A83" s="22"/>
      <c r="B83" s="22"/>
      <c r="C83" s="11" t="s">
        <v>18</v>
      </c>
      <c r="D83" s="108" t="s">
        <v>19</v>
      </c>
      <c r="E83" s="99"/>
      <c r="F83" s="189"/>
      <c r="G83" s="110"/>
      <c r="H83" s="173"/>
      <c r="I83" s="160"/>
    </row>
    <row r="84" spans="1:9" ht="48">
      <c r="A84" s="24"/>
      <c r="B84" s="24"/>
      <c r="C84" s="13" t="s">
        <v>64</v>
      </c>
      <c r="D84" s="108" t="s">
        <v>82</v>
      </c>
      <c r="E84" s="100"/>
      <c r="F84" s="190"/>
      <c r="G84" s="95"/>
      <c r="H84" s="174"/>
      <c r="I84" s="161"/>
    </row>
    <row r="85" spans="1:9" ht="15">
      <c r="A85" s="22"/>
      <c r="B85" s="22"/>
      <c r="C85" s="11" t="s">
        <v>58</v>
      </c>
      <c r="D85" s="108" t="s">
        <v>59</v>
      </c>
      <c r="E85" s="99"/>
      <c r="F85" s="189"/>
      <c r="G85" s="89"/>
      <c r="H85" s="173"/>
      <c r="I85" s="160"/>
    </row>
    <row r="86" spans="1:9" ht="15">
      <c r="A86" s="22"/>
      <c r="B86" s="22"/>
      <c r="C86" s="11" t="s">
        <v>41</v>
      </c>
      <c r="D86" s="108" t="s">
        <v>81</v>
      </c>
      <c r="E86" s="99"/>
      <c r="F86" s="189"/>
      <c r="G86" s="89"/>
      <c r="H86" s="173"/>
      <c r="I86" s="160"/>
    </row>
    <row r="87" spans="1:9" ht="15">
      <c r="A87" s="24"/>
      <c r="B87" s="24"/>
      <c r="C87" s="13" t="s">
        <v>43</v>
      </c>
      <c r="D87" s="108" t="s">
        <v>73</v>
      </c>
      <c r="E87" s="100"/>
      <c r="F87" s="190"/>
      <c r="G87" s="95"/>
      <c r="H87" s="174"/>
      <c r="I87" s="161"/>
    </row>
    <row r="88" spans="1:9" ht="15">
      <c r="A88" s="24"/>
      <c r="B88" s="24"/>
      <c r="C88" s="13" t="s">
        <v>80</v>
      </c>
      <c r="D88" s="108" t="s">
        <v>69</v>
      </c>
      <c r="E88" s="100"/>
      <c r="F88" s="190"/>
      <c r="G88" s="95"/>
      <c r="H88" s="174"/>
      <c r="I88" s="161"/>
    </row>
    <row r="89" spans="1:9" ht="61.5" customHeight="1">
      <c r="A89" s="22"/>
      <c r="B89" s="22"/>
      <c r="C89" s="11" t="s">
        <v>20</v>
      </c>
      <c r="D89" s="108" t="s">
        <v>68</v>
      </c>
      <c r="E89" s="99"/>
      <c r="F89" s="189"/>
      <c r="G89" s="89"/>
      <c r="H89" s="173"/>
      <c r="I89" s="160"/>
    </row>
    <row r="90" spans="1:9" ht="97.5" customHeight="1">
      <c r="A90" s="22"/>
      <c r="B90" s="22"/>
      <c r="C90" s="43" t="s">
        <v>180</v>
      </c>
      <c r="D90" s="94" t="s">
        <v>195</v>
      </c>
      <c r="E90" s="101"/>
      <c r="F90" s="175"/>
      <c r="G90" s="102"/>
      <c r="H90" s="175"/>
      <c r="I90" s="164"/>
    </row>
    <row r="91" spans="1:9" ht="15">
      <c r="A91" s="19"/>
      <c r="B91" s="19"/>
      <c r="C91" s="7"/>
      <c r="D91" s="6"/>
      <c r="E91" s="44"/>
      <c r="F91" s="168"/>
      <c r="G91" s="44"/>
      <c r="H91" s="149"/>
      <c r="I91" s="149"/>
    </row>
    <row r="92" spans="1:9" s="83" customFormat="1" ht="27.75" customHeight="1">
      <c r="A92" s="220" t="s">
        <v>162</v>
      </c>
      <c r="B92" s="221" t="s">
        <v>3</v>
      </c>
      <c r="C92" s="227" t="s">
        <v>54</v>
      </c>
      <c r="D92" s="228" t="s">
        <v>0</v>
      </c>
      <c r="E92" s="223" t="s">
        <v>174</v>
      </c>
      <c r="F92" s="224" t="s">
        <v>163</v>
      </c>
      <c r="G92" s="221" t="s">
        <v>164</v>
      </c>
      <c r="H92" s="225" t="s">
        <v>165</v>
      </c>
      <c r="I92" s="226" t="s">
        <v>166</v>
      </c>
    </row>
    <row r="93" spans="1:9" ht="24">
      <c r="A93" s="82" t="s">
        <v>122</v>
      </c>
      <c r="B93" s="29" t="s">
        <v>48</v>
      </c>
      <c r="C93" s="14" t="s">
        <v>49</v>
      </c>
      <c r="D93" s="12" t="s">
        <v>55</v>
      </c>
      <c r="E93" s="112">
        <v>20</v>
      </c>
      <c r="F93" s="191" t="s">
        <v>167</v>
      </c>
      <c r="G93" s="113"/>
      <c r="H93" s="177"/>
      <c r="I93" s="182">
        <f>Tabulka5[[#This Row],[Minimální odebrané množství v kusech]]*Tabulka5[[#This Row],[Nabízená cena za kus v Kč bez DPH]]</f>
        <v>0</v>
      </c>
    </row>
    <row r="94" spans="1:9" ht="15">
      <c r="A94" s="32"/>
      <c r="B94" s="33"/>
      <c r="C94" s="16" t="s">
        <v>13</v>
      </c>
      <c r="D94" s="92" t="s">
        <v>50</v>
      </c>
      <c r="E94" s="115"/>
      <c r="F94" s="178"/>
      <c r="G94" s="116"/>
      <c r="H94" s="178"/>
      <c r="I94" s="165"/>
    </row>
    <row r="95" spans="1:9" ht="24">
      <c r="A95" s="30"/>
      <c r="B95" s="34"/>
      <c r="C95" s="16" t="s">
        <v>51</v>
      </c>
      <c r="D95" s="92" t="s">
        <v>72</v>
      </c>
      <c r="E95" s="117"/>
      <c r="F95" s="179"/>
      <c r="G95" s="114"/>
      <c r="H95" s="179"/>
      <c r="I95" s="166"/>
    </row>
    <row r="96" spans="1:9" ht="15">
      <c r="A96" s="31"/>
      <c r="B96" s="35"/>
      <c r="C96" s="35" t="s">
        <v>180</v>
      </c>
      <c r="D96" s="31" t="s">
        <v>21</v>
      </c>
      <c r="E96" s="118"/>
      <c r="F96" s="180"/>
      <c r="G96" s="119"/>
      <c r="H96" s="180"/>
      <c r="I96" s="167"/>
    </row>
    <row r="97" spans="1:9" ht="15">
      <c r="A97" s="7"/>
      <c r="B97" s="7"/>
      <c r="C97" s="7"/>
      <c r="D97" s="7"/>
      <c r="E97" s="44"/>
      <c r="F97" s="168"/>
      <c r="G97" s="44"/>
      <c r="H97" s="168"/>
      <c r="I97" s="168"/>
    </row>
    <row r="98" spans="1:9" s="46" customFormat="1" ht="28.5" customHeight="1">
      <c r="A98" s="220" t="s">
        <v>162</v>
      </c>
      <c r="B98" s="221" t="s">
        <v>3</v>
      </c>
      <c r="C98" s="229" t="s">
        <v>54</v>
      </c>
      <c r="D98" s="230" t="s">
        <v>0</v>
      </c>
      <c r="E98" s="223" t="s">
        <v>174</v>
      </c>
      <c r="F98" s="224" t="s">
        <v>163</v>
      </c>
      <c r="G98" s="221" t="s">
        <v>164</v>
      </c>
      <c r="H98" s="225" t="s">
        <v>165</v>
      </c>
      <c r="I98" s="226" t="s">
        <v>166</v>
      </c>
    </row>
    <row r="99" spans="1:9" ht="30.75" customHeight="1">
      <c r="A99" s="80" t="s">
        <v>127</v>
      </c>
      <c r="B99" s="18" t="s">
        <v>53</v>
      </c>
      <c r="C99" s="11" t="s">
        <v>49</v>
      </c>
      <c r="D99" s="12" t="s">
        <v>74</v>
      </c>
      <c r="E99" s="81">
        <v>10</v>
      </c>
      <c r="F99" s="185" t="s">
        <v>167</v>
      </c>
      <c r="G99" s="85"/>
      <c r="H99" s="170"/>
      <c r="I99" s="182">
        <f>Tabulka6[[#This Row],[Minimální odebrané množství v kusech]]*Tabulka6[[#This Row],[Nabízená cena za kus v Kč bez DPH]]</f>
        <v>0</v>
      </c>
    </row>
    <row r="100" spans="1:9" ht="15">
      <c r="A100" s="20"/>
      <c r="B100" s="28"/>
      <c r="C100" s="15" t="s">
        <v>13</v>
      </c>
      <c r="D100" s="92" t="s">
        <v>50</v>
      </c>
      <c r="E100" s="96"/>
      <c r="F100" s="171"/>
      <c r="G100" s="97"/>
      <c r="H100" s="171"/>
      <c r="I100" s="158"/>
    </row>
    <row r="101" spans="1:9" ht="24">
      <c r="A101" s="21"/>
      <c r="B101" s="26"/>
      <c r="C101" s="16" t="s">
        <v>51</v>
      </c>
      <c r="D101" s="92" t="s">
        <v>72</v>
      </c>
      <c r="E101" s="98"/>
      <c r="F101" s="172"/>
      <c r="G101" s="90"/>
      <c r="H101" s="172"/>
      <c r="I101" s="159"/>
    </row>
    <row r="102" spans="1:9" ht="16.5" customHeight="1">
      <c r="A102" s="19"/>
      <c r="B102" s="36"/>
      <c r="C102" s="25" t="s">
        <v>180</v>
      </c>
      <c r="D102" s="120" t="s">
        <v>21</v>
      </c>
      <c r="E102" s="121"/>
      <c r="F102" s="181"/>
      <c r="G102" s="122"/>
      <c r="H102" s="181"/>
      <c r="I102" s="164"/>
    </row>
    <row r="103" spans="1:9" ht="15">
      <c r="A103" s="7"/>
      <c r="B103" s="7"/>
      <c r="C103" s="7"/>
      <c r="D103" s="6"/>
      <c r="E103" s="44"/>
      <c r="F103" s="168"/>
      <c r="G103" s="44"/>
      <c r="H103" s="149"/>
      <c r="I103" s="149"/>
    </row>
    <row r="104" spans="1:9" s="46" customFormat="1" ht="31.5" customHeight="1">
      <c r="A104" s="220" t="s">
        <v>162</v>
      </c>
      <c r="B104" s="221" t="s">
        <v>3</v>
      </c>
      <c r="C104" s="229" t="s">
        <v>54</v>
      </c>
      <c r="D104" s="230" t="s">
        <v>0</v>
      </c>
      <c r="E104" s="223" t="s">
        <v>174</v>
      </c>
      <c r="F104" s="224" t="s">
        <v>163</v>
      </c>
      <c r="G104" s="221" t="s">
        <v>164</v>
      </c>
      <c r="H104" s="225" t="s">
        <v>165</v>
      </c>
      <c r="I104" s="226" t="s">
        <v>166</v>
      </c>
    </row>
    <row r="105" spans="1:9" ht="60" customHeight="1">
      <c r="A105" s="80" t="s">
        <v>129</v>
      </c>
      <c r="B105" s="18" t="s">
        <v>193</v>
      </c>
      <c r="C105" s="17" t="s">
        <v>89</v>
      </c>
      <c r="D105" s="77" t="s">
        <v>182</v>
      </c>
      <c r="E105" s="81">
        <v>1</v>
      </c>
      <c r="F105" s="185">
        <v>3579</v>
      </c>
      <c r="G105" s="85"/>
      <c r="H105" s="170"/>
      <c r="I105" s="182">
        <f>Tabulka68[[#This Row],[Minimální odebrané množství v kusech]]*Tabulka68[[#This Row],[Nabízená cena za kus v Kč bez DPH]]</f>
        <v>0</v>
      </c>
    </row>
    <row r="106" spans="1:9" ht="15">
      <c r="A106" s="248"/>
      <c r="B106" s="236"/>
      <c r="C106" s="17" t="s">
        <v>180</v>
      </c>
      <c r="D106" s="236" t="s">
        <v>21</v>
      </c>
      <c r="E106" s="81"/>
      <c r="F106" s="185"/>
      <c r="G106" s="249"/>
      <c r="H106" s="250"/>
      <c r="I106" s="251"/>
    </row>
    <row r="107" spans="1:9" ht="15">
      <c r="A107" s="7"/>
      <c r="B107" s="7"/>
      <c r="C107" s="7"/>
      <c r="D107" s="6"/>
      <c r="E107" s="44"/>
      <c r="F107" s="168"/>
      <c r="G107" s="44"/>
      <c r="H107" s="149"/>
      <c r="I107" s="149"/>
    </row>
    <row r="108" spans="1:9" ht="15">
      <c r="A108" s="7"/>
      <c r="B108" s="7"/>
      <c r="C108" s="7"/>
      <c r="D108" s="6"/>
      <c r="E108" s="44"/>
      <c r="F108" s="168"/>
      <c r="G108" s="44"/>
      <c r="H108" s="149"/>
      <c r="I108" s="149"/>
    </row>
    <row r="109" spans="1:9" ht="15">
      <c r="A109" s="7"/>
      <c r="B109" s="7"/>
      <c r="C109" s="7"/>
      <c r="D109" s="6"/>
      <c r="E109" s="44"/>
      <c r="F109" s="168"/>
      <c r="G109" s="44"/>
      <c r="H109" s="149"/>
      <c r="I109" s="149"/>
    </row>
    <row r="110" spans="1:9" ht="15">
      <c r="A110" s="7"/>
      <c r="B110" s="7"/>
      <c r="C110" s="7"/>
      <c r="D110" s="6"/>
      <c r="E110" s="44"/>
      <c r="F110" s="168"/>
      <c r="G110" s="44"/>
      <c r="H110" s="149"/>
      <c r="I110" s="149"/>
    </row>
    <row r="111" spans="1:9" ht="15">
      <c r="A111" s="7"/>
      <c r="B111" s="7"/>
      <c r="C111" s="7"/>
      <c r="D111" s="9"/>
      <c r="E111" s="45"/>
      <c r="F111" s="192"/>
      <c r="G111" s="44"/>
      <c r="H111" s="149"/>
      <c r="I111" s="149"/>
    </row>
    <row r="112" spans="1:9" ht="15">
      <c r="A112" s="7"/>
      <c r="B112" s="7"/>
      <c r="C112" s="7"/>
      <c r="D112" s="6"/>
      <c r="E112" s="44"/>
      <c r="F112" s="168"/>
      <c r="G112" s="44"/>
      <c r="H112" s="149"/>
      <c r="I112" s="149"/>
    </row>
    <row r="113" spans="1:9" ht="15">
      <c r="A113" s="7"/>
      <c r="B113" s="7"/>
      <c r="C113" s="7"/>
      <c r="D113" s="6"/>
      <c r="E113" s="44"/>
      <c r="F113" s="168"/>
      <c r="G113" s="44"/>
      <c r="H113" s="149"/>
      <c r="I113" s="149"/>
    </row>
    <row r="114" spans="1:9" ht="15">
      <c r="A114" s="7"/>
      <c r="B114" s="7"/>
      <c r="C114" s="7"/>
      <c r="D114" s="6"/>
      <c r="E114" s="44"/>
      <c r="F114" s="168"/>
      <c r="G114" s="44"/>
      <c r="H114" s="149"/>
      <c r="I114" s="149"/>
    </row>
    <row r="115" spans="1:9" ht="15">
      <c r="A115" s="7"/>
      <c r="B115" s="7"/>
      <c r="C115" s="7"/>
      <c r="D115" s="6"/>
      <c r="E115" s="44"/>
      <c r="F115" s="168"/>
      <c r="G115" s="44"/>
      <c r="H115" s="149"/>
      <c r="I115" s="149"/>
    </row>
    <row r="116" spans="1:9" ht="15">
      <c r="A116" s="7"/>
      <c r="B116" s="7"/>
      <c r="C116" s="7"/>
      <c r="D116" s="6"/>
      <c r="E116" s="44"/>
      <c r="F116" s="168"/>
      <c r="G116" s="44"/>
      <c r="H116" s="149"/>
      <c r="I116" s="149"/>
    </row>
    <row r="117" spans="2:9" ht="15">
      <c r="B117" s="1"/>
      <c r="C117" s="1"/>
      <c r="D117" s="42"/>
      <c r="E117" s="46"/>
      <c r="F117" s="149"/>
      <c r="G117" s="46"/>
      <c r="H117" s="149"/>
      <c r="I117" s="149"/>
    </row>
    <row r="118" spans="2:9" ht="15">
      <c r="B118" s="1"/>
      <c r="C118" s="1"/>
      <c r="D118" s="42"/>
      <c r="E118" s="46"/>
      <c r="F118" s="149"/>
      <c r="G118" s="46"/>
      <c r="H118" s="149"/>
      <c r="I118" s="149"/>
    </row>
    <row r="119" spans="2:9" ht="15">
      <c r="B119" s="1"/>
      <c r="C119" s="1"/>
      <c r="D119" s="42"/>
      <c r="E119" s="46"/>
      <c r="F119" s="149"/>
      <c r="G119" s="46"/>
      <c r="H119" s="149"/>
      <c r="I119" s="149"/>
    </row>
    <row r="120" spans="2:9" ht="15">
      <c r="B120" s="1"/>
      <c r="C120" s="1"/>
      <c r="D120" s="42"/>
      <c r="E120" s="46"/>
      <c r="F120" s="149"/>
      <c r="G120" s="46"/>
      <c r="H120" s="149"/>
      <c r="I120" s="149"/>
    </row>
    <row r="121" spans="2:9" ht="15">
      <c r="B121" s="1"/>
      <c r="C121" s="1"/>
      <c r="D121" s="42"/>
      <c r="E121" s="46"/>
      <c r="F121" s="149"/>
      <c r="G121" s="46"/>
      <c r="H121" s="149"/>
      <c r="I121" s="149"/>
    </row>
    <row r="122" spans="2:9" ht="15">
      <c r="B122" s="1"/>
      <c r="C122" s="1"/>
      <c r="D122" s="42"/>
      <c r="E122" s="46"/>
      <c r="F122" s="149"/>
      <c r="G122" s="46"/>
      <c r="H122" s="149"/>
      <c r="I122" s="149"/>
    </row>
    <row r="123" spans="2:9" ht="15">
      <c r="B123" s="1"/>
      <c r="C123" s="1"/>
      <c r="D123" s="42"/>
      <c r="E123" s="46"/>
      <c r="F123" s="149"/>
      <c r="G123" s="46"/>
      <c r="H123" s="149"/>
      <c r="I123" s="149"/>
    </row>
    <row r="124" spans="2:9" ht="15">
      <c r="B124" s="1"/>
      <c r="C124" s="1"/>
      <c r="D124" s="42"/>
      <c r="E124" s="46"/>
      <c r="F124" s="149"/>
      <c r="G124" s="46"/>
      <c r="H124" s="149"/>
      <c r="I124" s="149"/>
    </row>
    <row r="125" spans="2:9" ht="15">
      <c r="B125" s="1"/>
      <c r="C125" s="1"/>
      <c r="D125" s="2"/>
      <c r="E125" s="46"/>
      <c r="F125" s="149"/>
      <c r="G125" s="46"/>
      <c r="H125" s="149"/>
      <c r="I125" s="149"/>
    </row>
    <row r="126" spans="2:9" ht="15">
      <c r="B126" s="1"/>
      <c r="C126" s="1"/>
      <c r="D126" s="2"/>
      <c r="E126" s="46"/>
      <c r="F126" s="149"/>
      <c r="G126" s="46"/>
      <c r="H126" s="149"/>
      <c r="I126" s="149"/>
    </row>
    <row r="141" ht="15">
      <c r="K141" s="5"/>
    </row>
    <row r="142" ht="15">
      <c r="K142" s="5"/>
    </row>
  </sheetData>
  <mergeCells count="3">
    <mergeCell ref="A1:I1"/>
    <mergeCell ref="A2:I2"/>
    <mergeCell ref="A3:I3"/>
  </mergeCells>
  <printOptions/>
  <pageMargins left="0.7" right="0.7" top="0.787401575" bottom="0.787401575" header="0.3" footer="0.3"/>
  <pageSetup fitToHeight="1" fitToWidth="1" horizontalDpi="600" verticalDpi="600" orientation="portrait" paperSize="8" scale="45" r:id="rId8"/>
  <headerFooter>
    <oddFooter>&amp;L&amp;1#&amp;"Calibri"&amp;6&amp;K7F7F7FDell Customer Communication - Confidential</oddFooter>
  </headerFooter>
  <tableParts>
    <tablePart r:id="rId4"/>
    <tablePart r:id="rId2"/>
    <tablePart r:id="rId6"/>
    <tablePart r:id="rId1"/>
    <tablePart r:id="rId7"/>
    <tablePart r:id="rId3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B9CA6-E829-4EEE-9504-55DEF4803BDF}">
  <sheetPr>
    <pageSetUpPr fitToPage="1"/>
  </sheetPr>
  <dimension ref="A1:I124"/>
  <sheetViews>
    <sheetView zoomScale="90" zoomScaleNormal="90" workbookViewId="0" topLeftCell="A1">
      <selection activeCell="K100" sqref="K100"/>
    </sheetView>
  </sheetViews>
  <sheetFormatPr defaultColWidth="9.140625" defaultRowHeight="15"/>
  <cols>
    <col min="1" max="1" width="10.421875" style="1" bestFit="1" customWidth="1"/>
    <col min="2" max="2" width="27.28125" style="1" customWidth="1"/>
    <col min="3" max="3" width="22.28125" style="1" customWidth="1"/>
    <col min="4" max="4" width="66.28125" style="1" customWidth="1"/>
    <col min="5" max="5" width="11.8515625" style="46" customWidth="1"/>
    <col min="6" max="6" width="22.28125" style="149" customWidth="1"/>
    <col min="7" max="7" width="27.8515625" style="1" customWidth="1"/>
    <col min="8" max="8" width="19.7109375" style="149" customWidth="1"/>
    <col min="9" max="9" width="21.7109375" style="149" customWidth="1"/>
    <col min="10" max="16384" width="9.140625" style="1" customWidth="1"/>
  </cols>
  <sheetData>
    <row r="1" spans="1:9" ht="18.75" customHeight="1">
      <c r="A1" s="256" t="s">
        <v>198</v>
      </c>
      <c r="B1" s="256"/>
      <c r="C1" s="256"/>
      <c r="D1" s="256"/>
      <c r="E1" s="256"/>
      <c r="F1" s="256"/>
      <c r="G1" s="256"/>
      <c r="H1" s="256"/>
      <c r="I1" s="256"/>
    </row>
    <row r="2" spans="1:9" ht="18.75">
      <c r="A2" s="256" t="s">
        <v>196</v>
      </c>
      <c r="B2" s="256"/>
      <c r="C2" s="256"/>
      <c r="D2" s="256"/>
      <c r="E2" s="256"/>
      <c r="F2" s="256"/>
      <c r="G2" s="256"/>
      <c r="H2" s="256"/>
      <c r="I2" s="256"/>
    </row>
    <row r="3" spans="1:9" ht="18.75">
      <c r="A3" s="256" t="s">
        <v>197</v>
      </c>
      <c r="B3" s="256"/>
      <c r="C3" s="256"/>
      <c r="D3" s="256"/>
      <c r="E3" s="256"/>
      <c r="F3" s="256"/>
      <c r="G3" s="256"/>
      <c r="H3" s="256"/>
      <c r="I3" s="256"/>
    </row>
    <row r="5" spans="1:3" ht="15.75">
      <c r="A5" s="217"/>
      <c r="B5" s="219" t="s">
        <v>176</v>
      </c>
      <c r="C5" s="218"/>
    </row>
    <row r="6" spans="1:9" ht="15">
      <c r="A6" s="49"/>
      <c r="B6" s="49"/>
      <c r="C6" s="49"/>
      <c r="D6" s="50"/>
      <c r="E6" s="71"/>
      <c r="F6" s="134"/>
      <c r="G6" s="49"/>
      <c r="H6" s="134"/>
      <c r="I6" s="134"/>
    </row>
    <row r="7" spans="1:9" ht="48">
      <c r="A7" s="220" t="s">
        <v>162</v>
      </c>
      <c r="B7" s="221" t="s">
        <v>3</v>
      </c>
      <c r="C7" s="221" t="s">
        <v>54</v>
      </c>
      <c r="D7" s="222" t="s">
        <v>0</v>
      </c>
      <c r="E7" s="223" t="s">
        <v>175</v>
      </c>
      <c r="F7" s="224" t="s">
        <v>163</v>
      </c>
      <c r="G7" s="221" t="s">
        <v>164</v>
      </c>
      <c r="H7" s="225" t="s">
        <v>165</v>
      </c>
      <c r="I7" s="226" t="s">
        <v>166</v>
      </c>
    </row>
    <row r="8" spans="1:9" ht="24">
      <c r="A8" s="197" t="s">
        <v>135</v>
      </c>
      <c r="B8" s="198" t="s">
        <v>90</v>
      </c>
      <c r="C8" s="198" t="s">
        <v>5</v>
      </c>
      <c r="D8" s="201" t="s">
        <v>91</v>
      </c>
      <c r="E8" s="199">
        <v>1</v>
      </c>
      <c r="F8" s="200">
        <v>58000</v>
      </c>
      <c r="G8" s="125"/>
      <c r="H8" s="150"/>
      <c r="I8" s="183">
        <f>Tabulka8[[#This Row],[Maximální odebrané množství v kusech]]*Tabulka8[[#This Row],[Nabízená cena za kus v Kč bez DPH]]</f>
        <v>0</v>
      </c>
    </row>
    <row r="9" spans="1:9" ht="15">
      <c r="A9" s="52"/>
      <c r="B9" s="52"/>
      <c r="C9" s="51" t="s">
        <v>6</v>
      </c>
      <c r="D9" s="123" t="s">
        <v>92</v>
      </c>
      <c r="E9" s="126"/>
      <c r="F9" s="194"/>
      <c r="G9" s="127"/>
      <c r="H9" s="151"/>
      <c r="I9" s="135">
        <f>Tabulka8[[#This Row],[Maximální odebrané množství v kusech]]*Tabulka8[[#This Row],[Nabízená cena za kus v Kč bez DPH]]</f>
        <v>0</v>
      </c>
    </row>
    <row r="10" spans="1:9" ht="15">
      <c r="A10" s="57"/>
      <c r="B10" s="53"/>
      <c r="C10" s="198" t="s">
        <v>8</v>
      </c>
      <c r="D10" s="202" t="s">
        <v>93</v>
      </c>
      <c r="E10" s="128"/>
      <c r="F10" s="144"/>
      <c r="G10" s="53"/>
      <c r="H10" s="152"/>
      <c r="I10" s="136">
        <f>Tabulka8[[#This Row],[Maximální odebrané množství v kusech]]*Tabulka8[[#This Row],[Nabízená cena za kus v Kč bez DPH]]</f>
        <v>0</v>
      </c>
    </row>
    <row r="11" spans="1:9" ht="24">
      <c r="A11" s="54"/>
      <c r="B11" s="54"/>
      <c r="C11" s="51" t="s">
        <v>9</v>
      </c>
      <c r="D11" s="123" t="s">
        <v>173</v>
      </c>
      <c r="E11" s="128"/>
      <c r="F11" s="144"/>
      <c r="G11" s="53"/>
      <c r="H11" s="152"/>
      <c r="I11" s="136">
        <f>Tabulka8[[#This Row],[Maximální odebrané množství v kusech]]*Tabulka8[[#This Row],[Nabízená cena za kus v Kč bez DPH]]</f>
        <v>0</v>
      </c>
    </row>
    <row r="12" spans="1:9" ht="24">
      <c r="A12" s="53"/>
      <c r="B12" s="54"/>
      <c r="C12" s="198" t="s">
        <v>34</v>
      </c>
      <c r="D12" s="202" t="s">
        <v>94</v>
      </c>
      <c r="E12" s="129"/>
      <c r="F12" s="147"/>
      <c r="G12" s="79"/>
      <c r="H12" s="153"/>
      <c r="I12" s="137">
        <f>Tabulka8[[#This Row],[Maximální odebrané množství v kusech]]*Tabulka8[[#This Row],[Nabízená cena za kus v Kč bez DPH]]</f>
        <v>0</v>
      </c>
    </row>
    <row r="13" spans="1:9" ht="15">
      <c r="A13" s="53"/>
      <c r="B13" s="54"/>
      <c r="C13" s="51" t="s">
        <v>10</v>
      </c>
      <c r="D13" s="123" t="s">
        <v>95</v>
      </c>
      <c r="E13" s="130"/>
      <c r="F13" s="147"/>
      <c r="G13" s="55"/>
      <c r="H13" s="153"/>
      <c r="I13" s="138">
        <f>Tabulka8[[#This Row],[Maximální odebrané množství v kusech]]*Tabulka8[[#This Row],[Nabízená cena za kus v Kč bez DPH]]</f>
        <v>0</v>
      </c>
    </row>
    <row r="14" spans="1:9" ht="15">
      <c r="A14" s="79"/>
      <c r="B14" s="55"/>
      <c r="C14" s="198" t="s">
        <v>36</v>
      </c>
      <c r="D14" s="202" t="s">
        <v>84</v>
      </c>
      <c r="E14" s="130"/>
      <c r="F14" s="147"/>
      <c r="G14" s="55"/>
      <c r="H14" s="153"/>
      <c r="I14" s="138">
        <f>Tabulka8[[#This Row],[Maximální odebrané množství v kusech]]*Tabulka8[[#This Row],[Nabízená cena za kus v Kč bez DPH]]</f>
        <v>0</v>
      </c>
    </row>
    <row r="15" spans="1:9" ht="15">
      <c r="A15" s="55"/>
      <c r="B15" s="55"/>
      <c r="C15" s="51" t="s">
        <v>11</v>
      </c>
      <c r="D15" s="123" t="s">
        <v>27</v>
      </c>
      <c r="E15" s="129"/>
      <c r="F15" s="147"/>
      <c r="G15" s="79"/>
      <c r="H15" s="153"/>
      <c r="I15" s="137">
        <f>Tabulka8[[#This Row],[Maximální odebrané množství v kusech]]*Tabulka8[[#This Row],[Nabízená cena za kus v Kč bez DPH]]</f>
        <v>0</v>
      </c>
    </row>
    <row r="16" spans="1:9" ht="36">
      <c r="A16" s="55"/>
      <c r="B16" s="55"/>
      <c r="C16" s="198" t="s">
        <v>13</v>
      </c>
      <c r="D16" s="202" t="s">
        <v>157</v>
      </c>
      <c r="E16" s="129"/>
      <c r="F16" s="147"/>
      <c r="G16" s="79"/>
      <c r="H16" s="153"/>
      <c r="I16" s="137">
        <f>Tabulka8[[#This Row],[Maximální odebrané množství v kusech]]*Tabulka8[[#This Row],[Nabízená cena za kus v Kč bez DPH]]</f>
        <v>0</v>
      </c>
    </row>
    <row r="17" spans="1:9" ht="15">
      <c r="A17" s="79"/>
      <c r="B17" s="55"/>
      <c r="C17" s="51" t="s">
        <v>14</v>
      </c>
      <c r="D17" s="123" t="s">
        <v>95</v>
      </c>
      <c r="E17" s="131"/>
      <c r="F17" s="144"/>
      <c r="G17" s="54"/>
      <c r="H17" s="152"/>
      <c r="I17" s="139">
        <f>Tabulka8[[#This Row],[Maximální odebrané množství v kusech]]*Tabulka8[[#This Row],[Nabízená cena za kus v Kč bez DPH]]</f>
        <v>0</v>
      </c>
    </row>
    <row r="18" spans="1:9" ht="15">
      <c r="A18" s="79"/>
      <c r="B18" s="55"/>
      <c r="C18" s="198" t="s">
        <v>16</v>
      </c>
      <c r="D18" s="202" t="s">
        <v>150</v>
      </c>
      <c r="E18" s="128"/>
      <c r="F18" s="144"/>
      <c r="G18" s="53"/>
      <c r="H18" s="152"/>
      <c r="I18" s="136">
        <f>Tabulka8[[#This Row],[Maximální odebrané množství v kusech]]*Tabulka8[[#This Row],[Nabízená cena za kus v Kč bez DPH]]</f>
        <v>0</v>
      </c>
    </row>
    <row r="19" spans="1:9" ht="15">
      <c r="A19" s="66"/>
      <c r="B19" s="55"/>
      <c r="C19" s="51" t="s">
        <v>18</v>
      </c>
      <c r="D19" s="123" t="s">
        <v>31</v>
      </c>
      <c r="E19" s="128"/>
      <c r="F19" s="144"/>
      <c r="G19" s="53"/>
      <c r="H19" s="152"/>
      <c r="I19" s="136">
        <f>Tabulka8[[#This Row],[Maximální odebrané množství v kusech]]*Tabulka8[[#This Row],[Nabízená cena za kus v Kč bez DPH]]</f>
        <v>0</v>
      </c>
    </row>
    <row r="20" spans="1:9" ht="60">
      <c r="A20" s="55"/>
      <c r="B20" s="55"/>
      <c r="C20" s="203" t="s">
        <v>64</v>
      </c>
      <c r="D20" s="202" t="s">
        <v>97</v>
      </c>
      <c r="E20" s="129"/>
      <c r="F20" s="147"/>
      <c r="G20" s="79"/>
      <c r="H20" s="153"/>
      <c r="I20" s="137">
        <f>Tabulka8[[#This Row],[Maximální odebrané množství v kusech]]*Tabulka8[[#This Row],[Nabízená cena za kus v Kč bez DPH]]</f>
        <v>0</v>
      </c>
    </row>
    <row r="21" spans="1:9" ht="15">
      <c r="A21" s="57"/>
      <c r="B21" s="57"/>
      <c r="C21" s="51" t="s">
        <v>58</v>
      </c>
      <c r="D21" s="123" t="s">
        <v>59</v>
      </c>
      <c r="E21" s="130"/>
      <c r="F21" s="147"/>
      <c r="G21" s="55"/>
      <c r="H21" s="153"/>
      <c r="I21" s="138">
        <f>Tabulka8[[#This Row],[Maximální odebrané množství v kusech]]*Tabulka8[[#This Row],[Nabízená cena za kus v Kč bez DPH]]</f>
        <v>0</v>
      </c>
    </row>
    <row r="22" spans="1:9" ht="15">
      <c r="A22" s="57"/>
      <c r="B22" s="57"/>
      <c r="C22" s="198" t="s">
        <v>41</v>
      </c>
      <c r="D22" s="202" t="s">
        <v>98</v>
      </c>
      <c r="E22" s="130"/>
      <c r="F22" s="147"/>
      <c r="G22" s="55"/>
      <c r="H22" s="153"/>
      <c r="I22" s="138">
        <f>Tabulka8[[#This Row],[Maximální odebrané množství v kusech]]*Tabulka8[[#This Row],[Nabízená cena za kus v Kč bez DPH]]</f>
        <v>0</v>
      </c>
    </row>
    <row r="23" spans="1:9" ht="96" customHeight="1">
      <c r="A23" s="62"/>
      <c r="B23" s="74"/>
      <c r="C23" s="68" t="s">
        <v>180</v>
      </c>
      <c r="D23" s="124" t="s">
        <v>195</v>
      </c>
      <c r="E23" s="132"/>
      <c r="F23" s="195"/>
      <c r="G23" s="133"/>
      <c r="H23" s="154"/>
      <c r="I23" s="140">
        <f>Tabulka8[[#This Row],[Maximální odebrané množství v kusech]]*Tabulka8[[#This Row],[Nabízená cena za kus v Kč bez DPH]]</f>
        <v>0</v>
      </c>
    </row>
    <row r="24" spans="1:9" ht="15">
      <c r="A24" s="58"/>
      <c r="B24" s="58"/>
      <c r="C24" s="58"/>
      <c r="D24" s="10"/>
      <c r="E24" s="72"/>
      <c r="F24" s="141"/>
      <c r="G24" s="58"/>
      <c r="H24" s="141"/>
      <c r="I24" s="141"/>
    </row>
    <row r="25" spans="1:9" ht="48">
      <c r="A25" s="220" t="s">
        <v>162</v>
      </c>
      <c r="B25" s="221" t="s">
        <v>3</v>
      </c>
      <c r="C25" s="221" t="s">
        <v>54</v>
      </c>
      <c r="D25" s="222" t="s">
        <v>0</v>
      </c>
      <c r="E25" s="223" t="s">
        <v>175</v>
      </c>
      <c r="F25" s="224" t="s">
        <v>163</v>
      </c>
      <c r="G25" s="221" t="s">
        <v>164</v>
      </c>
      <c r="H25" s="225" t="s">
        <v>165</v>
      </c>
      <c r="I25" s="226" t="s">
        <v>166</v>
      </c>
    </row>
    <row r="26" spans="1:9" ht="24">
      <c r="A26" s="197" t="s">
        <v>141</v>
      </c>
      <c r="B26" s="198" t="s">
        <v>99</v>
      </c>
      <c r="C26" s="198" t="s">
        <v>5</v>
      </c>
      <c r="D26" s="201" t="s">
        <v>100</v>
      </c>
      <c r="E26" s="204">
        <v>1</v>
      </c>
      <c r="F26" s="205">
        <v>58000</v>
      </c>
      <c r="G26" s="86"/>
      <c r="H26" s="155"/>
      <c r="I26" s="184">
        <f>Tabulka9[[#This Row],[Maximální odebrané množství v kusech]]*Tabulka9[[#This Row],[Nabízená cena za kus v Kč bez DPH]]</f>
        <v>0</v>
      </c>
    </row>
    <row r="27" spans="1:9" ht="15">
      <c r="A27" s="52"/>
      <c r="B27" s="52"/>
      <c r="C27" s="59" t="s">
        <v>6</v>
      </c>
      <c r="D27" s="60" t="s">
        <v>101</v>
      </c>
      <c r="E27" s="52"/>
      <c r="F27" s="142"/>
      <c r="G27" s="52"/>
      <c r="H27" s="156"/>
      <c r="I27" s="142">
        <f>Tabulka9[[#This Row],[Maximální odebrané množství v kusech]]*Tabulka9[[#This Row],[Nabízená cena za kus v Kč bez DPH]]</f>
        <v>0</v>
      </c>
    </row>
    <row r="28" spans="1:9" ht="15">
      <c r="A28" s="57"/>
      <c r="B28" s="53"/>
      <c r="C28" s="198" t="s">
        <v>8</v>
      </c>
      <c r="D28" s="206" t="s">
        <v>102</v>
      </c>
      <c r="E28" s="57"/>
      <c r="F28" s="145"/>
      <c r="G28" s="57"/>
      <c r="H28" s="157"/>
      <c r="I28" s="143">
        <f>Tabulka9[[#This Row],[Maximální odebrané množství v kusech]]*Tabulka9[[#This Row],[Nabízená cena za kus v Kč bez DPH]]</f>
        <v>0</v>
      </c>
    </row>
    <row r="29" spans="1:9" ht="24">
      <c r="A29" s="54"/>
      <c r="B29" s="54"/>
      <c r="C29" s="51" t="s">
        <v>9</v>
      </c>
      <c r="D29" s="48" t="s">
        <v>103</v>
      </c>
      <c r="E29" s="54"/>
      <c r="F29" s="144"/>
      <c r="G29" s="54"/>
      <c r="H29" s="152"/>
      <c r="I29" s="144">
        <f>Tabulka9[[#This Row],[Maximální odebrané množství v kusech]]*Tabulka9[[#This Row],[Nabízená cena za kus v Kč bez DPH]]</f>
        <v>0</v>
      </c>
    </row>
    <row r="30" spans="1:9" ht="48">
      <c r="A30" s="53"/>
      <c r="B30" s="54"/>
      <c r="C30" s="198" t="s">
        <v>34</v>
      </c>
      <c r="D30" s="201" t="s">
        <v>104</v>
      </c>
      <c r="E30" s="53" t="s">
        <v>105</v>
      </c>
      <c r="F30" s="144"/>
      <c r="G30" s="53"/>
      <c r="H30" s="152"/>
      <c r="I30" s="145"/>
    </row>
    <row r="31" spans="1:9" ht="15">
      <c r="A31" s="53"/>
      <c r="B31" s="54"/>
      <c r="C31" s="51" t="s">
        <v>10</v>
      </c>
      <c r="D31" s="48" t="s">
        <v>95</v>
      </c>
      <c r="E31" s="53"/>
      <c r="F31" s="144"/>
      <c r="G31" s="53"/>
      <c r="H31" s="152"/>
      <c r="I31" s="145">
        <f>Tabulka9[[#This Row],[Maximální odebrané množství v kusech]]*Tabulka9[[#This Row],[Nabízená cena za kus v Kč bez DPH]]</f>
        <v>0</v>
      </c>
    </row>
    <row r="32" spans="1:9" ht="15">
      <c r="A32" s="79"/>
      <c r="B32" s="55"/>
      <c r="C32" s="198" t="s">
        <v>36</v>
      </c>
      <c r="D32" s="201" t="s">
        <v>84</v>
      </c>
      <c r="E32" s="79"/>
      <c r="F32" s="147"/>
      <c r="G32" s="79"/>
      <c r="H32" s="153"/>
      <c r="I32" s="146">
        <f>Tabulka9[[#This Row],[Maximální odebrané množství v kusech]]*Tabulka9[[#This Row],[Nabízená cena za kus v Kč bez DPH]]</f>
        <v>0</v>
      </c>
    </row>
    <row r="33" spans="1:9" ht="15">
      <c r="A33" s="55"/>
      <c r="B33" s="55"/>
      <c r="C33" s="51" t="s">
        <v>11</v>
      </c>
      <c r="D33" s="12" t="s">
        <v>12</v>
      </c>
      <c r="E33" s="55"/>
      <c r="F33" s="147"/>
      <c r="G33" s="55"/>
      <c r="H33" s="153"/>
      <c r="I33" s="147">
        <f>Tabulka9[[#This Row],[Maximální odebrané množství v kusech]]*Tabulka9[[#This Row],[Nabízená cena za kus v Kč bez DPH]]</f>
        <v>0</v>
      </c>
    </row>
    <row r="34" spans="1:9" ht="48">
      <c r="A34" s="55"/>
      <c r="B34" s="55"/>
      <c r="C34" s="198" t="s">
        <v>13</v>
      </c>
      <c r="D34" s="201" t="s">
        <v>159</v>
      </c>
      <c r="E34" s="55"/>
      <c r="F34" s="147"/>
      <c r="G34" s="55"/>
      <c r="H34" s="153"/>
      <c r="I34" s="147">
        <f>Tabulka9[[#This Row],[Maximální odebrané množství v kusech]]*Tabulka9[[#This Row],[Nabízená cena za kus v Kč bez DPH]]</f>
        <v>0</v>
      </c>
    </row>
    <row r="35" spans="1:9" ht="15">
      <c r="A35" s="79"/>
      <c r="B35" s="55"/>
      <c r="C35" s="51" t="s">
        <v>14</v>
      </c>
      <c r="D35" s="48" t="s">
        <v>37</v>
      </c>
      <c r="E35" s="79"/>
      <c r="F35" s="147"/>
      <c r="G35" s="79"/>
      <c r="H35" s="153"/>
      <c r="I35" s="146">
        <f>Tabulka9[[#This Row],[Maximální odebrané množství v kusech]]*Tabulka9[[#This Row],[Nabízená cena za kus v Kč bez DPH]]</f>
        <v>0</v>
      </c>
    </row>
    <row r="36" spans="1:9" ht="15">
      <c r="A36" s="79"/>
      <c r="B36" s="55"/>
      <c r="C36" s="198" t="s">
        <v>16</v>
      </c>
      <c r="D36" s="206" t="s">
        <v>88</v>
      </c>
      <c r="E36" s="79"/>
      <c r="F36" s="147"/>
      <c r="G36" s="79"/>
      <c r="H36" s="153"/>
      <c r="I36" s="146">
        <f>Tabulka9[[#This Row],[Maximální odebrané množství v kusech]]*Tabulka9[[#This Row],[Nabízená cena za kus v Kč bez DPH]]</f>
        <v>0</v>
      </c>
    </row>
    <row r="37" spans="1:9" ht="15">
      <c r="A37" s="66"/>
      <c r="B37" s="55"/>
      <c r="C37" s="51" t="s">
        <v>18</v>
      </c>
      <c r="D37" s="48" t="s">
        <v>19</v>
      </c>
      <c r="E37" s="66"/>
      <c r="F37" s="147"/>
      <c r="G37" s="66"/>
      <c r="H37" s="153"/>
      <c r="I37" s="148">
        <f>Tabulka9[[#This Row],[Maximální odebrané množství v kusech]]*Tabulka9[[#This Row],[Nabízená cena za kus v Kč bez DPH]]</f>
        <v>0</v>
      </c>
    </row>
    <row r="38" spans="1:9" ht="60">
      <c r="A38" s="55"/>
      <c r="B38" s="55"/>
      <c r="C38" s="203" t="s">
        <v>64</v>
      </c>
      <c r="D38" s="207" t="s">
        <v>97</v>
      </c>
      <c r="E38" s="53"/>
      <c r="F38" s="144"/>
      <c r="G38" s="53"/>
      <c r="H38" s="152"/>
      <c r="I38" s="145">
        <f>Tabulka9[[#This Row],[Maximální odebrané množství v kusech]]*Tabulka9[[#This Row],[Nabízená cena za kus v Kč bez DPH]]</f>
        <v>0</v>
      </c>
    </row>
    <row r="39" spans="1:9" ht="15">
      <c r="A39" s="57"/>
      <c r="B39" s="57"/>
      <c r="C39" s="51" t="s">
        <v>58</v>
      </c>
      <c r="D39" s="12" t="s">
        <v>59</v>
      </c>
      <c r="E39" s="53"/>
      <c r="F39" s="144"/>
      <c r="G39" s="53"/>
      <c r="H39" s="152"/>
      <c r="I39" s="145">
        <f>Tabulka9[[#This Row],[Maximální odebrané množství v kusech]]*Tabulka9[[#This Row],[Nabízená cena za kus v Kč bez DPH]]</f>
        <v>0</v>
      </c>
    </row>
    <row r="40" spans="1:9" ht="15">
      <c r="A40" s="57"/>
      <c r="B40" s="57"/>
      <c r="C40" s="198" t="s">
        <v>41</v>
      </c>
      <c r="D40" s="201" t="s">
        <v>107</v>
      </c>
      <c r="E40" s="79"/>
      <c r="F40" s="147"/>
      <c r="G40" s="79"/>
      <c r="H40" s="153"/>
      <c r="I40" s="146">
        <f>Tabulka9[[#This Row],[Maximální odebrané množství v kusech]]*Tabulka9[[#This Row],[Nabízená cena za kus v Kč bez DPH]]</f>
        <v>0</v>
      </c>
    </row>
    <row r="41" spans="1:9" ht="24">
      <c r="A41" s="55"/>
      <c r="B41" s="55"/>
      <c r="C41" s="51" t="s">
        <v>20</v>
      </c>
      <c r="D41" s="12" t="s">
        <v>158</v>
      </c>
      <c r="E41" s="55"/>
      <c r="F41" s="147"/>
      <c r="G41" s="55"/>
      <c r="H41" s="153"/>
      <c r="I41" s="147">
        <f>Tabulka9[[#This Row],[Maximální odebrané množství v kusech]]*Tabulka9[[#This Row],[Nabízená cena za kus v Kč bez DPH]]</f>
        <v>0</v>
      </c>
    </row>
    <row r="42" spans="1:9" ht="85.5" customHeight="1">
      <c r="A42" s="62"/>
      <c r="B42" s="74"/>
      <c r="C42" s="208" t="s">
        <v>180</v>
      </c>
      <c r="D42" s="209" t="s">
        <v>195</v>
      </c>
      <c r="E42" s="52"/>
      <c r="F42" s="142"/>
      <c r="G42" s="52"/>
      <c r="H42" s="156"/>
      <c r="I42" s="142">
        <f>Tabulka9[[#This Row],[Maximální odebrané množství v kusech]]*Tabulka9[[#This Row],[Nabízená cena za kus v Kč bez DPH]]</f>
        <v>0</v>
      </c>
    </row>
    <row r="43" spans="1:9" ht="15">
      <c r="A43" s="58"/>
      <c r="B43" s="58"/>
      <c r="C43" s="58"/>
      <c r="D43" s="10"/>
      <c r="E43" s="72"/>
      <c r="F43" s="141"/>
      <c r="G43" s="58"/>
      <c r="H43" s="141"/>
      <c r="I43" s="141"/>
    </row>
    <row r="44" spans="1:9" ht="48">
      <c r="A44" s="220" t="s">
        <v>162</v>
      </c>
      <c r="B44" s="221" t="s">
        <v>3</v>
      </c>
      <c r="C44" s="221" t="s">
        <v>54</v>
      </c>
      <c r="D44" s="222" t="s">
        <v>0</v>
      </c>
      <c r="E44" s="223" t="s">
        <v>175</v>
      </c>
      <c r="F44" s="224" t="s">
        <v>163</v>
      </c>
      <c r="G44" s="221" t="s">
        <v>164</v>
      </c>
      <c r="H44" s="225" t="s">
        <v>165</v>
      </c>
      <c r="I44" s="226" t="s">
        <v>166</v>
      </c>
    </row>
    <row r="45" spans="1:9" ht="48">
      <c r="A45" s="197" t="s">
        <v>184</v>
      </c>
      <c r="B45" s="198" t="s">
        <v>108</v>
      </c>
      <c r="C45" s="198" t="s">
        <v>49</v>
      </c>
      <c r="D45" s="201" t="s">
        <v>172</v>
      </c>
      <c r="E45" s="204">
        <v>10</v>
      </c>
      <c r="F45" s="205">
        <v>40000</v>
      </c>
      <c r="G45" s="88"/>
      <c r="H45" s="155"/>
      <c r="I45" s="184">
        <f>Tabulka10[[#This Row],[Maximální odebrané množství v kusech]]*Tabulka10[[#This Row],[Nabízená cena za kus v Kč bez DPH]]</f>
        <v>0</v>
      </c>
    </row>
    <row r="46" spans="1:9" ht="15">
      <c r="A46" s="52"/>
      <c r="B46" s="52"/>
      <c r="C46" s="51" t="s">
        <v>13</v>
      </c>
      <c r="D46" s="12" t="s">
        <v>109</v>
      </c>
      <c r="E46" s="52"/>
      <c r="F46" s="142"/>
      <c r="G46" s="52"/>
      <c r="H46" s="156"/>
      <c r="I46" s="142">
        <f>Tabulka10[[#This Row],[Maximální odebrané množství v kusech]]*Tabulka10[[#This Row],[Nabízená cena za kus v Kč bez DPH]]</f>
        <v>0</v>
      </c>
    </row>
    <row r="47" spans="1:9" ht="15">
      <c r="A47" s="57"/>
      <c r="B47" s="53"/>
      <c r="C47" s="210" t="s">
        <v>51</v>
      </c>
      <c r="D47" s="211" t="s">
        <v>110</v>
      </c>
      <c r="E47" s="242"/>
      <c r="F47" s="232"/>
      <c r="G47" s="62"/>
      <c r="H47" s="233"/>
      <c r="I47" s="234">
        <f>Tabulka10[[#This Row],[Maximální odebrané množství v kusech]]*Tabulka10[[#This Row],[Nabízená cena za kus v Kč bez DPH]]</f>
        <v>0</v>
      </c>
    </row>
    <row r="48" spans="1:9" ht="15">
      <c r="A48" s="231"/>
      <c r="B48" s="53"/>
      <c r="C48" s="51" t="s">
        <v>89</v>
      </c>
      <c r="D48" s="48" t="s">
        <v>111</v>
      </c>
      <c r="E48" s="252"/>
      <c r="F48" s="244"/>
      <c r="G48" s="245"/>
      <c r="H48" s="244"/>
      <c r="I48" s="243"/>
    </row>
    <row r="49" spans="1:9" ht="15">
      <c r="A49" s="54"/>
      <c r="B49" s="54"/>
      <c r="C49" s="255" t="s">
        <v>180</v>
      </c>
      <c r="D49" s="246" t="s">
        <v>177</v>
      </c>
      <c r="E49" s="54"/>
      <c r="F49" s="144"/>
      <c r="G49" s="54"/>
      <c r="H49" s="152"/>
      <c r="I49" s="144">
        <f>Tabulka10[[#This Row],[Maximální odebrané množství v kusech]]*Tabulka10[[#This Row],[Nabízená cena za kus v Kč bez DPH]]</f>
        <v>0</v>
      </c>
    </row>
    <row r="50" spans="1:9" ht="15">
      <c r="A50" s="58"/>
      <c r="B50" s="58"/>
      <c r="C50" s="58"/>
      <c r="D50" s="10"/>
      <c r="E50" s="72"/>
      <c r="F50" s="141"/>
      <c r="G50" s="58"/>
      <c r="H50" s="141"/>
      <c r="I50" s="141"/>
    </row>
    <row r="51" spans="1:9" ht="48">
      <c r="A51" s="220" t="s">
        <v>162</v>
      </c>
      <c r="B51" s="221" t="s">
        <v>3</v>
      </c>
      <c r="C51" s="221" t="s">
        <v>54</v>
      </c>
      <c r="D51" s="222" t="s">
        <v>0</v>
      </c>
      <c r="E51" s="223" t="s">
        <v>175</v>
      </c>
      <c r="F51" s="224" t="s">
        <v>163</v>
      </c>
      <c r="G51" s="221" t="s">
        <v>164</v>
      </c>
      <c r="H51" s="225" t="s">
        <v>165</v>
      </c>
      <c r="I51" s="226" t="s">
        <v>166</v>
      </c>
    </row>
    <row r="52" spans="1:9" ht="24">
      <c r="A52" s="197" t="s">
        <v>185</v>
      </c>
      <c r="B52" s="198" t="s">
        <v>112</v>
      </c>
      <c r="C52" s="198" t="s">
        <v>5</v>
      </c>
      <c r="D52" s="201" t="s">
        <v>113</v>
      </c>
      <c r="E52" s="204">
        <v>3</v>
      </c>
      <c r="F52" s="205" t="s">
        <v>167</v>
      </c>
      <c r="G52" s="87"/>
      <c r="H52" s="155"/>
      <c r="I52" s="184">
        <f>Tabulka11[[#This Row],[Maximální odebrané množství v kusech]]*Tabulka11[[#This Row],[Nabízená cena za kus v Kč bez DPH]]</f>
        <v>0</v>
      </c>
    </row>
    <row r="53" spans="1:9" ht="15">
      <c r="A53" s="52"/>
      <c r="B53" s="52"/>
      <c r="C53" s="59" t="s">
        <v>6</v>
      </c>
      <c r="D53" s="60" t="s">
        <v>114</v>
      </c>
      <c r="E53" s="52"/>
      <c r="F53" s="142"/>
      <c r="G53" s="52"/>
      <c r="H53" s="156"/>
      <c r="I53" s="142">
        <f>Tabulka11[[#This Row],[Maximální odebrané množství v kusech]]*Tabulka11[[#This Row],[Nabízená cena za kus v Kč bez DPH]]</f>
        <v>0</v>
      </c>
    </row>
    <row r="54" spans="1:9" ht="15">
      <c r="A54" s="57"/>
      <c r="B54" s="53"/>
      <c r="C54" s="198" t="s">
        <v>8</v>
      </c>
      <c r="D54" s="206" t="s">
        <v>102</v>
      </c>
      <c r="E54" s="57"/>
      <c r="F54" s="145"/>
      <c r="G54" s="57"/>
      <c r="H54" s="157"/>
      <c r="I54" s="143">
        <f>Tabulka11[[#This Row],[Maximální odebrané množství v kusech]]*Tabulka11[[#This Row],[Nabízená cena za kus v Kč bez DPH]]</f>
        <v>0</v>
      </c>
    </row>
    <row r="55" spans="1:9" ht="15">
      <c r="A55" s="54"/>
      <c r="B55" s="54"/>
      <c r="C55" s="51" t="s">
        <v>9</v>
      </c>
      <c r="D55" s="48" t="s">
        <v>115</v>
      </c>
      <c r="E55" s="54"/>
      <c r="F55" s="144"/>
      <c r="G55" s="54"/>
      <c r="H55" s="152"/>
      <c r="I55" s="144">
        <f>Tabulka11[[#This Row],[Maximální odebrané množství v kusech]]*Tabulka11[[#This Row],[Nabízená cena za kus v Kč bez DPH]]</f>
        <v>0</v>
      </c>
    </row>
    <row r="56" spans="1:9" ht="24">
      <c r="A56" s="53"/>
      <c r="B56" s="54"/>
      <c r="C56" s="198" t="s">
        <v>34</v>
      </c>
      <c r="D56" s="206" t="s">
        <v>116</v>
      </c>
      <c r="E56" s="53"/>
      <c r="F56" s="144"/>
      <c r="G56" s="53"/>
      <c r="H56" s="152"/>
      <c r="I56" s="145">
        <f>Tabulka11[[#This Row],[Maximální odebrané množství v kusech]]*Tabulka11[[#This Row],[Nabízená cena za kus v Kč bez DPH]]</f>
        <v>0</v>
      </c>
    </row>
    <row r="57" spans="1:9" ht="24">
      <c r="A57" s="53"/>
      <c r="B57" s="54"/>
      <c r="C57" s="51" t="s">
        <v>10</v>
      </c>
      <c r="D57" s="48" t="s">
        <v>24</v>
      </c>
      <c r="E57" s="52"/>
      <c r="F57" s="142"/>
      <c r="G57" s="52"/>
      <c r="H57" s="156"/>
      <c r="I57" s="142">
        <f>Tabulka11[[#This Row],[Maximální odebrané množství v kusech]]*Tabulka11[[#This Row],[Nabízená cena za kus v Kč bez DPH]]</f>
        <v>0</v>
      </c>
    </row>
    <row r="58" spans="1:9" ht="15">
      <c r="A58" s="79"/>
      <c r="B58" s="55"/>
      <c r="C58" s="198" t="s">
        <v>36</v>
      </c>
      <c r="D58" s="201" t="s">
        <v>84</v>
      </c>
      <c r="E58" s="57"/>
      <c r="F58" s="145"/>
      <c r="G58" s="57"/>
      <c r="H58" s="157"/>
      <c r="I58" s="143">
        <f>Tabulka11[[#This Row],[Maximální odebrané množství v kusech]]*Tabulka11[[#This Row],[Nabízená cena za kus v Kč bez DPH]]</f>
        <v>0</v>
      </c>
    </row>
    <row r="59" spans="1:9" ht="15">
      <c r="A59" s="55"/>
      <c r="B59" s="55"/>
      <c r="C59" s="51" t="s">
        <v>11</v>
      </c>
      <c r="D59" s="12" t="s">
        <v>12</v>
      </c>
      <c r="E59" s="54"/>
      <c r="F59" s="144"/>
      <c r="G59" s="54"/>
      <c r="H59" s="152"/>
      <c r="I59" s="144">
        <f>Tabulka11[[#This Row],[Maximální odebrané množství v kusech]]*Tabulka11[[#This Row],[Nabízená cena za kus v Kč bez DPH]]</f>
        <v>0</v>
      </c>
    </row>
    <row r="60" spans="1:9" ht="24">
      <c r="A60" s="55"/>
      <c r="B60" s="55"/>
      <c r="C60" s="198" t="s">
        <v>13</v>
      </c>
      <c r="D60" s="201" t="s">
        <v>117</v>
      </c>
      <c r="E60" s="53"/>
      <c r="F60" s="144"/>
      <c r="G60" s="53"/>
      <c r="H60" s="152"/>
      <c r="I60" s="145">
        <f>Tabulka11[[#This Row],[Maximální odebrané množství v kusech]]*Tabulka11[[#This Row],[Nabízená cena za kus v Kč bez DPH]]</f>
        <v>0</v>
      </c>
    </row>
    <row r="61" spans="1:9" ht="15">
      <c r="A61" s="79"/>
      <c r="B61" s="55"/>
      <c r="C61" s="51" t="s">
        <v>14</v>
      </c>
      <c r="D61" s="48" t="s">
        <v>37</v>
      </c>
      <c r="E61" s="52"/>
      <c r="F61" s="142"/>
      <c r="G61" s="52"/>
      <c r="H61" s="156"/>
      <c r="I61" s="142">
        <f>Tabulka11[[#This Row],[Maximální odebrané množství v kusech]]*Tabulka11[[#This Row],[Nabízená cena za kus v Kč bez DPH]]</f>
        <v>0</v>
      </c>
    </row>
    <row r="62" spans="1:9" ht="15">
      <c r="A62" s="79"/>
      <c r="B62" s="55"/>
      <c r="C62" s="198" t="s">
        <v>16</v>
      </c>
      <c r="D62" s="201" t="s">
        <v>118</v>
      </c>
      <c r="E62" s="57"/>
      <c r="F62" s="145"/>
      <c r="G62" s="57"/>
      <c r="H62" s="157"/>
      <c r="I62" s="143">
        <f>Tabulka11[[#This Row],[Maximální odebrané množství v kusech]]*Tabulka11[[#This Row],[Nabízená cena za kus v Kč bez DPH]]</f>
        <v>0</v>
      </c>
    </row>
    <row r="63" spans="1:9" ht="15">
      <c r="A63" s="66"/>
      <c r="B63" s="55"/>
      <c r="C63" s="51" t="s">
        <v>18</v>
      </c>
      <c r="D63" s="48" t="s">
        <v>19</v>
      </c>
      <c r="E63" s="54"/>
      <c r="F63" s="144"/>
      <c r="G63" s="54"/>
      <c r="H63" s="152"/>
      <c r="I63" s="144">
        <f>Tabulka11[[#This Row],[Maximální odebrané množství v kusech]]*Tabulka11[[#This Row],[Nabízená cena za kus v Kč bez DPH]]</f>
        <v>0</v>
      </c>
    </row>
    <row r="64" spans="1:9" ht="60">
      <c r="A64" s="55"/>
      <c r="B64" s="55"/>
      <c r="C64" s="203" t="s">
        <v>64</v>
      </c>
      <c r="D64" s="207" t="s">
        <v>97</v>
      </c>
      <c r="E64" s="53"/>
      <c r="F64" s="144"/>
      <c r="G64" s="53"/>
      <c r="H64" s="152"/>
      <c r="I64" s="145">
        <f>Tabulka11[[#This Row],[Maximální odebrané množství v kusech]]*Tabulka11[[#This Row],[Nabízená cena za kus v Kč bez DPH]]</f>
        <v>0</v>
      </c>
    </row>
    <row r="65" spans="1:9" ht="15">
      <c r="A65" s="57"/>
      <c r="B65" s="57"/>
      <c r="C65" s="51" t="s">
        <v>58</v>
      </c>
      <c r="D65" s="12" t="s">
        <v>59</v>
      </c>
      <c r="E65" s="52"/>
      <c r="F65" s="142"/>
      <c r="G65" s="52"/>
      <c r="H65" s="156"/>
      <c r="I65" s="142">
        <f>Tabulka11[[#This Row],[Maximální odebrané množství v kusech]]*Tabulka11[[#This Row],[Nabízená cena za kus v Kč bez DPH]]</f>
        <v>0</v>
      </c>
    </row>
    <row r="66" spans="1:9" ht="15">
      <c r="A66" s="57"/>
      <c r="B66" s="57"/>
      <c r="C66" s="198" t="s">
        <v>41</v>
      </c>
      <c r="D66" s="201" t="s">
        <v>119</v>
      </c>
      <c r="E66" s="57"/>
      <c r="F66" s="145"/>
      <c r="G66" s="57"/>
      <c r="H66" s="157"/>
      <c r="I66" s="143">
        <f>Tabulka11[[#This Row],[Maximální odebrané množství v kusech]]*Tabulka11[[#This Row],[Nabízená cena za kus v Kč bez DPH]]</f>
        <v>0</v>
      </c>
    </row>
    <row r="67" spans="1:9" ht="15">
      <c r="A67" s="55"/>
      <c r="B67" s="55"/>
      <c r="C67" s="56" t="s">
        <v>80</v>
      </c>
      <c r="D67" s="40" t="s">
        <v>120</v>
      </c>
      <c r="E67" s="54"/>
      <c r="F67" s="144"/>
      <c r="G67" s="54"/>
      <c r="H67" s="152"/>
      <c r="I67" s="144">
        <f>Tabulka11[[#This Row],[Maximální odebrané množství v kusech]]*Tabulka11[[#This Row],[Nabízená cena za kus v Kč bez DPH]]</f>
        <v>0</v>
      </c>
    </row>
    <row r="68" spans="1:9" ht="24">
      <c r="A68" s="62"/>
      <c r="B68" s="62"/>
      <c r="C68" s="198" t="s">
        <v>20</v>
      </c>
      <c r="D68" s="201" t="s">
        <v>121</v>
      </c>
      <c r="E68" s="53"/>
      <c r="F68" s="144"/>
      <c r="G68" s="53"/>
      <c r="H68" s="152"/>
      <c r="I68" s="145">
        <f>Tabulka11[[#This Row],[Maximální odebrané množství v kusech]]*Tabulka11[[#This Row],[Nabízená cena za kus v Kč bez DPH]]</f>
        <v>0</v>
      </c>
    </row>
    <row r="69" spans="1:9" ht="84.75" customHeight="1">
      <c r="A69" s="62"/>
      <c r="B69" s="74"/>
      <c r="C69" s="68" t="s">
        <v>180</v>
      </c>
      <c r="D69" s="78" t="s">
        <v>195</v>
      </c>
      <c r="E69" s="52"/>
      <c r="F69" s="142"/>
      <c r="G69" s="52"/>
      <c r="H69" s="156"/>
      <c r="I69" s="142">
        <f>Tabulka11[[#This Row],[Maximální odebrané množství v kusech]]*Tabulka11[[#This Row],[Nabízená cena za kus v Kč bez DPH]]</f>
        <v>0</v>
      </c>
    </row>
    <row r="70" spans="1:9" ht="15">
      <c r="A70" s="58"/>
      <c r="B70" s="63"/>
      <c r="C70" s="63"/>
      <c r="D70" s="64"/>
      <c r="E70" s="73"/>
      <c r="F70" s="196"/>
      <c r="G70" s="65"/>
      <c r="H70" s="141"/>
      <c r="I70" s="141"/>
    </row>
    <row r="71" spans="1:9" ht="48">
      <c r="A71" s="220" t="s">
        <v>162</v>
      </c>
      <c r="B71" s="221" t="s">
        <v>3</v>
      </c>
      <c r="C71" s="221" t="s">
        <v>54</v>
      </c>
      <c r="D71" s="222" t="s">
        <v>0</v>
      </c>
      <c r="E71" s="223" t="s">
        <v>175</v>
      </c>
      <c r="F71" s="224" t="s">
        <v>163</v>
      </c>
      <c r="G71" s="221" t="s">
        <v>164</v>
      </c>
      <c r="H71" s="225" t="s">
        <v>165</v>
      </c>
      <c r="I71" s="226" t="s">
        <v>166</v>
      </c>
    </row>
    <row r="72" spans="1:9" ht="36">
      <c r="A72" s="197" t="s">
        <v>186</v>
      </c>
      <c r="B72" s="198" t="s">
        <v>123</v>
      </c>
      <c r="C72" s="198" t="s">
        <v>49</v>
      </c>
      <c r="D72" s="201" t="s">
        <v>124</v>
      </c>
      <c r="E72" s="204">
        <v>1</v>
      </c>
      <c r="F72" s="205" t="s">
        <v>167</v>
      </c>
      <c r="G72" s="88"/>
      <c r="H72" s="155"/>
      <c r="I72" s="184">
        <f>Tabulka12[[#This Row],[Maximální odebrané množství v kusech]]*Tabulka12[[#This Row],[Nabízená cena za kus v Kč bez DPH]]</f>
        <v>0</v>
      </c>
    </row>
    <row r="73" spans="1:9" ht="24">
      <c r="A73" s="66"/>
      <c r="B73" s="55"/>
      <c r="C73" s="51" t="s">
        <v>13</v>
      </c>
      <c r="D73" s="12" t="s">
        <v>125</v>
      </c>
      <c r="E73" s="52"/>
      <c r="F73" s="142"/>
      <c r="G73" s="52"/>
      <c r="H73" s="156"/>
      <c r="I73" s="142">
        <f>Tabulka12[[#This Row],[Maximální odebrané množství v kusech]]*Tabulka12[[#This Row],[Nabízená cena za kus v Kč bez DPH]]</f>
        <v>0</v>
      </c>
    </row>
    <row r="74" spans="1:9" ht="15">
      <c r="A74" s="66"/>
      <c r="B74" s="55"/>
      <c r="C74" s="198" t="s">
        <v>89</v>
      </c>
      <c r="D74" s="211" t="s">
        <v>126</v>
      </c>
      <c r="E74" s="57"/>
      <c r="F74" s="145"/>
      <c r="G74" s="57"/>
      <c r="H74" s="157"/>
      <c r="I74" s="143">
        <f>Tabulka12[[#This Row],[Maximální odebrané množství v kusech]]*Tabulka12[[#This Row],[Nabízená cena za kus v Kč bez DPH]]</f>
        <v>0</v>
      </c>
    </row>
    <row r="75" spans="1:9" ht="15">
      <c r="A75" s="76"/>
      <c r="B75" s="74"/>
      <c r="C75" s="68" t="s">
        <v>180</v>
      </c>
      <c r="D75" s="78" t="s">
        <v>178</v>
      </c>
      <c r="E75" s="54"/>
      <c r="F75" s="144"/>
      <c r="G75" s="54"/>
      <c r="H75" s="152"/>
      <c r="I75" s="144">
        <f>Tabulka12[[#This Row],[Maximální odebrané množství v kusech]]*Tabulka12[[#This Row],[Nabízená cena za kus v Kč bez DPH]]</f>
        <v>0</v>
      </c>
    </row>
    <row r="76" spans="1:9" ht="15">
      <c r="A76" s="58"/>
      <c r="B76" s="63"/>
      <c r="C76" s="63"/>
      <c r="D76" s="64"/>
      <c r="E76" s="73"/>
      <c r="F76" s="196"/>
      <c r="G76" s="65"/>
      <c r="H76" s="141"/>
      <c r="I76" s="141"/>
    </row>
    <row r="77" spans="1:9" ht="48">
      <c r="A77" s="220" t="s">
        <v>162</v>
      </c>
      <c r="B77" s="221" t="s">
        <v>3</v>
      </c>
      <c r="C77" s="221" t="s">
        <v>54</v>
      </c>
      <c r="D77" s="222" t="s">
        <v>0</v>
      </c>
      <c r="E77" s="223" t="s">
        <v>175</v>
      </c>
      <c r="F77" s="224" t="s">
        <v>163</v>
      </c>
      <c r="G77" s="221" t="s">
        <v>164</v>
      </c>
      <c r="H77" s="225" t="s">
        <v>165</v>
      </c>
      <c r="I77" s="226" t="s">
        <v>166</v>
      </c>
    </row>
    <row r="78" spans="1:9" ht="72">
      <c r="A78" s="197" t="s">
        <v>187</v>
      </c>
      <c r="B78" s="198" t="s">
        <v>194</v>
      </c>
      <c r="C78" s="198" t="s">
        <v>89</v>
      </c>
      <c r="D78" s="212" t="s">
        <v>183</v>
      </c>
      <c r="E78" s="204">
        <v>3</v>
      </c>
      <c r="F78" s="205" t="s">
        <v>167</v>
      </c>
      <c r="G78" s="88"/>
      <c r="H78" s="155"/>
      <c r="I78" s="184">
        <f>Tabulka13[[#This Row],[Maximální odebrané množství v kusech]]*Tabulka13[[#This Row],[Nabízená cena za kus v Kč bez DPH]]</f>
        <v>0</v>
      </c>
    </row>
    <row r="79" spans="1:9" ht="36">
      <c r="A79" s="54"/>
      <c r="B79" s="144"/>
      <c r="C79" s="68"/>
      <c r="D79" s="77" t="s">
        <v>128</v>
      </c>
      <c r="E79" s="54"/>
      <c r="F79" s="144"/>
      <c r="G79" s="54"/>
      <c r="H79" s="152"/>
      <c r="I79" s="144"/>
    </row>
    <row r="80" spans="1:9" ht="15">
      <c r="A80" s="53"/>
      <c r="B80" s="144"/>
      <c r="C80" s="247" t="s">
        <v>180</v>
      </c>
      <c r="D80" s="253" t="s">
        <v>178</v>
      </c>
      <c r="E80" s="53"/>
      <c r="F80" s="144"/>
      <c r="G80" s="53"/>
      <c r="H80" s="152"/>
      <c r="I80" s="145">
        <f>Tabulka13[[#This Row],[Maximální odebrané množství v kusech]]*Tabulka13[[#This Row],[Nabízená cena za kus v Kč bez DPH]]</f>
        <v>0</v>
      </c>
    </row>
    <row r="81" spans="1:9" ht="15">
      <c r="A81" s="58"/>
      <c r="B81" s="63"/>
      <c r="C81" s="63"/>
      <c r="D81" s="64"/>
      <c r="E81" s="73"/>
      <c r="F81" s="196"/>
      <c r="G81" s="65"/>
      <c r="H81" s="141"/>
      <c r="I81" s="141"/>
    </row>
    <row r="82" spans="1:9" ht="48">
      <c r="A82" s="220" t="s">
        <v>162</v>
      </c>
      <c r="B82" s="221" t="s">
        <v>3</v>
      </c>
      <c r="C82" s="221" t="s">
        <v>54</v>
      </c>
      <c r="D82" s="222" t="s">
        <v>0</v>
      </c>
      <c r="E82" s="223" t="s">
        <v>175</v>
      </c>
      <c r="F82" s="224" t="s">
        <v>163</v>
      </c>
      <c r="G82" s="221" t="s">
        <v>164</v>
      </c>
      <c r="H82" s="225" t="s">
        <v>165</v>
      </c>
      <c r="I82" s="226" t="s">
        <v>166</v>
      </c>
    </row>
    <row r="83" spans="1:9" ht="24">
      <c r="A83" s="197" t="s">
        <v>188</v>
      </c>
      <c r="B83" s="198" t="s">
        <v>130</v>
      </c>
      <c r="C83" s="198" t="s">
        <v>5</v>
      </c>
      <c r="D83" s="201" t="s">
        <v>131</v>
      </c>
      <c r="E83" s="204">
        <v>2</v>
      </c>
      <c r="F83" s="205">
        <v>33050</v>
      </c>
      <c r="G83" s="87"/>
      <c r="H83" s="155"/>
      <c r="I83" s="184">
        <f>Tabulka14[[#This Row],[Maximální odebrané množství v kusech]]*Tabulka14[[#This Row],[Nabízená cena za kus v Kč bez DPH]]</f>
        <v>0</v>
      </c>
    </row>
    <row r="84" spans="1:9" ht="15">
      <c r="A84" s="66"/>
      <c r="B84" s="55"/>
      <c r="C84" s="51" t="s">
        <v>6</v>
      </c>
      <c r="D84" s="48" t="s">
        <v>101</v>
      </c>
      <c r="E84" s="52"/>
      <c r="F84" s="142"/>
      <c r="G84" s="52"/>
      <c r="H84" s="156"/>
      <c r="I84" s="142">
        <f>Tabulka14[[#This Row],[Maximální odebrané množství v kusech]]*Tabulka14[[#This Row],[Nabízená cena za kus v Kč bez DPH]]</f>
        <v>0</v>
      </c>
    </row>
    <row r="85" spans="1:9" ht="15">
      <c r="A85" s="66"/>
      <c r="B85" s="55"/>
      <c r="C85" s="198" t="s">
        <v>8</v>
      </c>
      <c r="D85" s="206" t="s">
        <v>170</v>
      </c>
      <c r="E85" s="57"/>
      <c r="F85" s="145"/>
      <c r="G85" s="57"/>
      <c r="H85" s="157"/>
      <c r="I85" s="143">
        <f>Tabulka14[[#This Row],[Maximální odebrané množství v kusech]]*Tabulka14[[#This Row],[Nabízená cena za kus v Kč bez DPH]]</f>
        <v>0</v>
      </c>
    </row>
    <row r="86" spans="1:9" ht="15">
      <c r="A86" s="66"/>
      <c r="B86" s="55"/>
      <c r="C86" s="51" t="s">
        <v>9</v>
      </c>
      <c r="D86" s="48" t="s">
        <v>171</v>
      </c>
      <c r="E86" s="54"/>
      <c r="F86" s="144"/>
      <c r="G86" s="54"/>
      <c r="H86" s="152"/>
      <c r="I86" s="144">
        <f>Tabulka14[[#This Row],[Maximální odebrané množství v kusech]]*Tabulka14[[#This Row],[Nabízená cena za kus v Kč bez DPH]]</f>
        <v>0</v>
      </c>
    </row>
    <row r="87" spans="1:9" ht="24">
      <c r="A87" s="66"/>
      <c r="B87" s="55"/>
      <c r="C87" s="198" t="s">
        <v>34</v>
      </c>
      <c r="D87" s="206" t="s">
        <v>132</v>
      </c>
      <c r="E87" s="53"/>
      <c r="F87" s="144"/>
      <c r="G87" s="53"/>
      <c r="H87" s="152"/>
      <c r="I87" s="145">
        <f>Tabulka14[[#This Row],[Maximální odebrané množství v kusech]]*Tabulka14[[#This Row],[Nabízená cena za kus v Kč bez DPH]]</f>
        <v>0</v>
      </c>
    </row>
    <row r="88" spans="1:9" ht="15">
      <c r="A88" s="66"/>
      <c r="B88" s="55"/>
      <c r="C88" s="51" t="s">
        <v>10</v>
      </c>
      <c r="D88" s="48" t="s">
        <v>95</v>
      </c>
      <c r="E88" s="52"/>
      <c r="F88" s="142"/>
      <c r="G88" s="52"/>
      <c r="H88" s="156"/>
      <c r="I88" s="142">
        <f>Tabulka14[[#This Row],[Maximální odebrané množství v kusech]]*Tabulka14[[#This Row],[Nabízená cena za kus v Kč bez DPH]]</f>
        <v>0</v>
      </c>
    </row>
    <row r="89" spans="1:9" ht="15">
      <c r="A89" s="66"/>
      <c r="B89" s="55"/>
      <c r="C89" s="198" t="s">
        <v>36</v>
      </c>
      <c r="D89" s="201" t="s">
        <v>84</v>
      </c>
      <c r="E89" s="57"/>
      <c r="F89" s="145"/>
      <c r="G89" s="57"/>
      <c r="H89" s="157"/>
      <c r="I89" s="143">
        <f>Tabulka14[[#This Row],[Maximální odebrané množství v kusech]]*Tabulka14[[#This Row],[Nabízená cena za kus v Kč bez DPH]]</f>
        <v>0</v>
      </c>
    </row>
    <row r="90" spans="1:9" ht="15">
      <c r="A90" s="66"/>
      <c r="B90" s="55"/>
      <c r="C90" s="51" t="s">
        <v>11</v>
      </c>
      <c r="D90" s="12" t="s">
        <v>27</v>
      </c>
      <c r="E90" s="54"/>
      <c r="F90" s="144"/>
      <c r="G90" s="54"/>
      <c r="H90" s="152"/>
      <c r="I90" s="144">
        <f>Tabulka14[[#This Row],[Maximální odebrané množství v kusech]]*Tabulka14[[#This Row],[Nabízená cena za kus v Kč bez DPH]]</f>
        <v>0</v>
      </c>
    </row>
    <row r="91" spans="1:9" ht="48">
      <c r="A91" s="66"/>
      <c r="B91" s="55"/>
      <c r="C91" s="198" t="s">
        <v>13</v>
      </c>
      <c r="D91" s="201" t="s">
        <v>106</v>
      </c>
      <c r="E91" s="53"/>
      <c r="F91" s="144"/>
      <c r="G91" s="53"/>
      <c r="H91" s="152"/>
      <c r="I91" s="145">
        <f>Tabulka14[[#This Row],[Maximální odebrané množství v kusech]]*Tabulka14[[#This Row],[Nabízená cena za kus v Kč bez DPH]]</f>
        <v>0</v>
      </c>
    </row>
    <row r="92" spans="1:9" ht="15">
      <c r="A92" s="66"/>
      <c r="B92" s="55"/>
      <c r="C92" s="51" t="s">
        <v>14</v>
      </c>
      <c r="D92" s="48" t="s">
        <v>37</v>
      </c>
      <c r="E92" s="52"/>
      <c r="F92" s="142"/>
      <c r="G92" s="52"/>
      <c r="H92" s="156"/>
      <c r="I92" s="142">
        <f>Tabulka14[[#This Row],[Maximální odebrané množství v kusech]]*Tabulka14[[#This Row],[Nabízená cena za kus v Kč bez DPH]]</f>
        <v>0</v>
      </c>
    </row>
    <row r="93" spans="1:9" ht="15">
      <c r="A93" s="66"/>
      <c r="B93" s="55"/>
      <c r="C93" s="198" t="s">
        <v>16</v>
      </c>
      <c r="D93" s="201" t="s">
        <v>96</v>
      </c>
      <c r="E93" s="57"/>
      <c r="F93" s="145"/>
      <c r="G93" s="57"/>
      <c r="H93" s="157"/>
      <c r="I93" s="143">
        <f>Tabulka14[[#This Row],[Maximální odebrané množství v kusech]]*Tabulka14[[#This Row],[Nabízená cena za kus v Kč bez DPH]]</f>
        <v>0</v>
      </c>
    </row>
    <row r="94" spans="1:9" ht="15">
      <c r="A94" s="66"/>
      <c r="B94" s="55"/>
      <c r="C94" s="51" t="s">
        <v>18</v>
      </c>
      <c r="D94" s="48" t="s">
        <v>31</v>
      </c>
      <c r="E94" s="54"/>
      <c r="F94" s="144"/>
      <c r="G94" s="54"/>
      <c r="H94" s="152"/>
      <c r="I94" s="144">
        <f>Tabulka14[[#This Row],[Maximální odebrané množství v kusech]]*Tabulka14[[#This Row],[Nabízená cena za kus v Kč bez DPH]]</f>
        <v>0</v>
      </c>
    </row>
    <row r="95" spans="1:9" ht="15">
      <c r="A95" s="66"/>
      <c r="B95" s="55"/>
      <c r="C95" s="198" t="s">
        <v>41</v>
      </c>
      <c r="D95" s="201" t="s">
        <v>169</v>
      </c>
      <c r="E95" s="53"/>
      <c r="F95" s="53"/>
      <c r="G95" s="53"/>
      <c r="H95" s="53"/>
      <c r="I95" s="53">
        <f>Tabulka14[[#This Row],[Maximální odebrané množství v kusech]]*Tabulka14[[#This Row],[Nabízená cena za kus v Kč bez DPH]]</f>
        <v>0</v>
      </c>
    </row>
    <row r="96" spans="1:9" ht="15">
      <c r="A96" s="66"/>
      <c r="B96" s="55"/>
      <c r="C96" s="56" t="s">
        <v>80</v>
      </c>
      <c r="D96" s="40" t="s">
        <v>133</v>
      </c>
      <c r="E96" s="53"/>
      <c r="F96" s="53"/>
      <c r="G96" s="53"/>
      <c r="H96" s="53"/>
      <c r="I96" s="53">
        <f>Tabulka14[[#This Row],[Maximální odebrané množství v kusech]]*Tabulka14[[#This Row],[Nabízená cena za kus v Kč bez DPH]]</f>
        <v>0</v>
      </c>
    </row>
    <row r="97" spans="1:9" ht="24">
      <c r="A97" s="235"/>
      <c r="B97" s="52"/>
      <c r="C97" s="208" t="s">
        <v>20</v>
      </c>
      <c r="D97" s="213" t="s">
        <v>134</v>
      </c>
      <c r="E97" s="53"/>
      <c r="F97" s="53"/>
      <c r="G97" s="53"/>
      <c r="H97" s="53"/>
      <c r="I97" s="53">
        <f>Tabulka14[[#This Row],[Maximální odebrané množství v kusech]]*Tabulka14[[#This Row],[Nabízená cena za kus v Kč bez DPH]]</f>
        <v>0</v>
      </c>
    </row>
    <row r="98" spans="1:9" ht="15">
      <c r="A98" s="76"/>
      <c r="B98" s="74"/>
      <c r="C98" s="240" t="s">
        <v>180</v>
      </c>
      <c r="D98" s="241" t="s">
        <v>177</v>
      </c>
      <c r="E98" s="57"/>
      <c r="F98" s="145"/>
      <c r="G98" s="57"/>
      <c r="H98" s="157"/>
      <c r="I98" s="143">
        <f>Tabulka14[[#This Row],[Maximální odebrané množství v kusech]]*Tabulka14[[#This Row],[Nabízená cena za kus v Kč bez DPH]]</f>
        <v>0</v>
      </c>
    </row>
    <row r="99" spans="1:9" ht="15">
      <c r="A99" s="58"/>
      <c r="B99" s="63"/>
      <c r="C99" s="63"/>
      <c r="D99" s="64"/>
      <c r="E99" s="73"/>
      <c r="F99" s="196"/>
      <c r="G99" s="65"/>
      <c r="H99" s="141"/>
      <c r="I99" s="141"/>
    </row>
    <row r="100" spans="1:9" ht="48">
      <c r="A100" s="220" t="s">
        <v>162</v>
      </c>
      <c r="B100" s="221" t="s">
        <v>3</v>
      </c>
      <c r="C100" s="221" t="s">
        <v>54</v>
      </c>
      <c r="D100" s="222" t="s">
        <v>0</v>
      </c>
      <c r="E100" s="223" t="s">
        <v>175</v>
      </c>
      <c r="F100" s="224" t="s">
        <v>163</v>
      </c>
      <c r="G100" s="221" t="s">
        <v>164</v>
      </c>
      <c r="H100" s="225" t="s">
        <v>165</v>
      </c>
      <c r="I100" s="226" t="s">
        <v>166</v>
      </c>
    </row>
    <row r="101" spans="1:9" ht="48">
      <c r="A101" s="214" t="s">
        <v>189</v>
      </c>
      <c r="B101" s="208" t="s">
        <v>136</v>
      </c>
      <c r="C101" s="198" t="s">
        <v>49</v>
      </c>
      <c r="D101" s="201" t="s">
        <v>137</v>
      </c>
      <c r="E101" s="204">
        <v>1</v>
      </c>
      <c r="F101" s="205" t="s">
        <v>167</v>
      </c>
      <c r="G101" s="88"/>
      <c r="H101" s="155"/>
      <c r="I101" s="184">
        <f>Tabulka16[[#This Row],[Maximální odebrané množství v kusech]]*Tabulka16[[#This Row],[Nabízená cena za kus v Kč bez DPH]]</f>
        <v>0</v>
      </c>
    </row>
    <row r="102" spans="1:9" ht="24">
      <c r="A102" s="69"/>
      <c r="B102" s="70"/>
      <c r="C102" s="67" t="s">
        <v>13</v>
      </c>
      <c r="D102" s="12" t="s">
        <v>138</v>
      </c>
      <c r="E102" s="52"/>
      <c r="F102" s="142"/>
      <c r="G102" s="52"/>
      <c r="H102" s="156"/>
      <c r="I102" s="142">
        <f>Tabulka16[[#This Row],[Maximální odebrané množství v kusech]]*Tabulka16[[#This Row],[Nabízená cena za kus v Kč bez DPH]]</f>
        <v>0</v>
      </c>
    </row>
    <row r="103" spans="1:9" ht="15">
      <c r="A103" s="55"/>
      <c r="B103" s="55"/>
      <c r="C103" s="210" t="s">
        <v>51</v>
      </c>
      <c r="D103" s="215" t="s">
        <v>139</v>
      </c>
      <c r="E103" s="57"/>
      <c r="F103" s="145"/>
      <c r="G103" s="57"/>
      <c r="H103" s="157"/>
      <c r="I103" s="143">
        <f>Tabulka16[[#This Row],[Maximální odebrané množství v kusech]]*Tabulka16[[#This Row],[Nabízená cena za kus v Kč bez DPH]]</f>
        <v>0</v>
      </c>
    </row>
    <row r="104" spans="1:9" ht="15">
      <c r="A104" s="52"/>
      <c r="B104" s="52"/>
      <c r="C104" s="51" t="s">
        <v>89</v>
      </c>
      <c r="D104" s="75" t="s">
        <v>140</v>
      </c>
      <c r="E104" s="55"/>
      <c r="F104" s="144"/>
      <c r="G104" s="55"/>
      <c r="H104" s="152"/>
      <c r="I104" s="147">
        <f>Tabulka16[[#This Row],[Maximální odebrané množství v kusech]]*Tabulka16[[#This Row],[Nabízená cena za kus v Kč bez DPH]]</f>
        <v>0</v>
      </c>
    </row>
    <row r="105" spans="1:9" ht="15">
      <c r="A105" s="62"/>
      <c r="B105" s="74"/>
      <c r="C105" s="238" t="s">
        <v>180</v>
      </c>
      <c r="D105" s="239" t="s">
        <v>177</v>
      </c>
      <c r="E105" s="54"/>
      <c r="F105" s="144"/>
      <c r="G105" s="54"/>
      <c r="H105" s="152"/>
      <c r="I105" s="144">
        <f>Tabulka16[[#This Row],[Maximální odebrané množství v kusech]]*Tabulka16[[#This Row],[Nabízená cena za kus v Kč bez DPH]]</f>
        <v>0</v>
      </c>
    </row>
    <row r="106" spans="1:9" ht="15">
      <c r="A106" s="58"/>
      <c r="B106" s="63"/>
      <c r="C106" s="63"/>
      <c r="D106" s="64"/>
      <c r="E106" s="73"/>
      <c r="F106" s="196"/>
      <c r="G106" s="65"/>
      <c r="H106" s="141"/>
      <c r="I106" s="141"/>
    </row>
    <row r="107" spans="1:9" ht="48">
      <c r="A107" s="220" t="s">
        <v>162</v>
      </c>
      <c r="B107" s="221" t="s">
        <v>3</v>
      </c>
      <c r="C107" s="221" t="s">
        <v>54</v>
      </c>
      <c r="D107" s="222" t="s">
        <v>0</v>
      </c>
      <c r="E107" s="223" t="s">
        <v>175</v>
      </c>
      <c r="F107" s="224" t="s">
        <v>163</v>
      </c>
      <c r="G107" s="221" t="s">
        <v>164</v>
      </c>
      <c r="H107" s="225" t="s">
        <v>165</v>
      </c>
      <c r="I107" s="226" t="s">
        <v>166</v>
      </c>
    </row>
    <row r="108" spans="1:9" ht="24">
      <c r="A108" s="197" t="s">
        <v>190</v>
      </c>
      <c r="B108" s="216" t="s">
        <v>142</v>
      </c>
      <c r="C108" s="198" t="s">
        <v>5</v>
      </c>
      <c r="D108" s="201" t="s">
        <v>143</v>
      </c>
      <c r="E108" s="204">
        <v>2</v>
      </c>
      <c r="F108" s="205">
        <v>33050</v>
      </c>
      <c r="G108" s="87"/>
      <c r="H108" s="155"/>
      <c r="I108" s="184">
        <f>Tabulka17[[#This Row],[Maximální odebrané množství v kusech]]*Tabulka17[[#This Row],[Nabízená cena za kus v Kč bez DPH]]</f>
        <v>0</v>
      </c>
    </row>
    <row r="109" spans="1:9" ht="15">
      <c r="A109" s="66"/>
      <c r="B109" s="55"/>
      <c r="C109" s="51" t="s">
        <v>6</v>
      </c>
      <c r="D109" s="48" t="s">
        <v>144</v>
      </c>
      <c r="E109" s="52"/>
      <c r="F109" s="142"/>
      <c r="G109" s="52"/>
      <c r="H109" s="156"/>
      <c r="I109" s="142">
        <f>Tabulka17[[#This Row],[Maximální odebrané množství v kusech]]*Tabulka17[[#This Row],[Nabízená cena za kus v Kč bez DPH]]</f>
        <v>0</v>
      </c>
    </row>
    <row r="110" spans="1:9" ht="15">
      <c r="A110" s="66"/>
      <c r="B110" s="55"/>
      <c r="C110" s="198" t="s">
        <v>8</v>
      </c>
      <c r="D110" s="206" t="s">
        <v>145</v>
      </c>
      <c r="E110" s="57"/>
      <c r="F110" s="145"/>
      <c r="G110" s="57"/>
      <c r="H110" s="157"/>
      <c r="I110" s="143">
        <f>Tabulka17[[#This Row],[Maximální odebrané množství v kusech]]*Tabulka17[[#This Row],[Nabízená cena za kus v Kč bez DPH]]</f>
        <v>0</v>
      </c>
    </row>
    <row r="111" spans="1:9" ht="24">
      <c r="A111" s="66"/>
      <c r="B111" s="55"/>
      <c r="C111" s="51" t="s">
        <v>9</v>
      </c>
      <c r="D111" s="48" t="s">
        <v>146</v>
      </c>
      <c r="E111" s="54"/>
      <c r="F111" s="144"/>
      <c r="G111" s="54"/>
      <c r="H111" s="152"/>
      <c r="I111" s="144">
        <f>Tabulka17[[#This Row],[Maximální odebrané množství v kusech]]*Tabulka17[[#This Row],[Nabízená cena za kus v Kč bez DPH]]</f>
        <v>0</v>
      </c>
    </row>
    <row r="112" spans="1:9" ht="24">
      <c r="A112" s="66"/>
      <c r="B112" s="55"/>
      <c r="C112" s="198" t="s">
        <v>34</v>
      </c>
      <c r="D112" s="206" t="s">
        <v>147</v>
      </c>
      <c r="E112" s="52"/>
      <c r="F112" s="142"/>
      <c r="G112" s="52"/>
      <c r="H112" s="156"/>
      <c r="I112" s="142">
        <f>Tabulka17[[#This Row],[Maximální odebrané množství v kusech]]*Tabulka17[[#This Row],[Nabízená cena za kus v Kč bez DPH]]</f>
        <v>0</v>
      </c>
    </row>
    <row r="113" spans="1:9" ht="15">
      <c r="A113" s="66"/>
      <c r="B113" s="55"/>
      <c r="C113" s="51" t="s">
        <v>36</v>
      </c>
      <c r="D113" s="12" t="s">
        <v>148</v>
      </c>
      <c r="E113" s="57"/>
      <c r="F113" s="145"/>
      <c r="G113" s="57"/>
      <c r="H113" s="157"/>
      <c r="I113" s="143">
        <f>Tabulka17[[#This Row],[Maximální odebrané množství v kusech]]*Tabulka17[[#This Row],[Nabízená cena za kus v Kč bez DPH]]</f>
        <v>0</v>
      </c>
    </row>
    <row r="114" spans="1:9" ht="15">
      <c r="A114" s="66"/>
      <c r="B114" s="55"/>
      <c r="C114" s="198" t="s">
        <v>11</v>
      </c>
      <c r="D114" s="201" t="s">
        <v>27</v>
      </c>
      <c r="E114" s="54"/>
      <c r="F114" s="144"/>
      <c r="G114" s="54"/>
      <c r="H114" s="152"/>
      <c r="I114" s="144">
        <f>Tabulka17[[#This Row],[Maximální odebrané množství v kusech]]*Tabulka17[[#This Row],[Nabízená cena za kus v Kč bez DPH]]</f>
        <v>0</v>
      </c>
    </row>
    <row r="115" spans="1:9" ht="24">
      <c r="A115" s="66"/>
      <c r="B115" s="55"/>
      <c r="C115" s="51" t="s">
        <v>13</v>
      </c>
      <c r="D115" s="12" t="s">
        <v>149</v>
      </c>
      <c r="E115" s="52"/>
      <c r="F115" s="142"/>
      <c r="G115" s="52"/>
      <c r="H115" s="156"/>
      <c r="I115" s="142">
        <f>Tabulka17[[#This Row],[Maximální odebrané množství v kusech]]*Tabulka17[[#This Row],[Nabízená cena za kus v Kč bez DPH]]</f>
        <v>0</v>
      </c>
    </row>
    <row r="116" spans="1:9" ht="15">
      <c r="A116" s="66"/>
      <c r="B116" s="55"/>
      <c r="C116" s="198" t="s">
        <v>14</v>
      </c>
      <c r="D116" s="206" t="s">
        <v>37</v>
      </c>
      <c r="E116" s="57"/>
      <c r="F116" s="145"/>
      <c r="G116" s="57"/>
      <c r="H116" s="157"/>
      <c r="I116" s="143">
        <f>Tabulka17[[#This Row],[Maximální odebrané množství v kusech]]*Tabulka17[[#This Row],[Nabízená cena za kus v Kč bez DPH]]</f>
        <v>0</v>
      </c>
    </row>
    <row r="117" spans="1:9" ht="15">
      <c r="A117" s="66"/>
      <c r="B117" s="55"/>
      <c r="C117" s="51" t="s">
        <v>16</v>
      </c>
      <c r="D117" s="12" t="s">
        <v>150</v>
      </c>
      <c r="E117" s="54"/>
      <c r="F117" s="144"/>
      <c r="G117" s="54"/>
      <c r="H117" s="152"/>
      <c r="I117" s="144">
        <f>Tabulka17[[#This Row],[Maximální odebrané množství v kusech]]*Tabulka17[[#This Row],[Nabízená cena za kus v Kč bez DPH]]</f>
        <v>0</v>
      </c>
    </row>
    <row r="118" spans="1:9" ht="24">
      <c r="A118" s="66"/>
      <c r="B118" s="55"/>
      <c r="C118" s="198" t="s">
        <v>18</v>
      </c>
      <c r="D118" s="206" t="s">
        <v>151</v>
      </c>
      <c r="E118" s="52"/>
      <c r="F118" s="142"/>
      <c r="G118" s="52"/>
      <c r="H118" s="156"/>
      <c r="I118" s="142">
        <f>Tabulka17[[#This Row],[Maximální odebrané množství v kusech]]*Tabulka17[[#This Row],[Nabízená cena za kus v Kč bez DPH]]</f>
        <v>0</v>
      </c>
    </row>
    <row r="119" spans="1:9" ht="36">
      <c r="A119" s="66"/>
      <c r="B119" s="55"/>
      <c r="C119" s="56" t="s">
        <v>64</v>
      </c>
      <c r="D119" s="61" t="s">
        <v>192</v>
      </c>
      <c r="E119" s="57"/>
      <c r="F119" s="145"/>
      <c r="G119" s="57"/>
      <c r="H119" s="157"/>
      <c r="I119" s="143">
        <f>Tabulka17[[#This Row],[Maximální odebrané množství v kusech]]*Tabulka17[[#This Row],[Nabízená cena za kus v Kč bez DPH]]</f>
        <v>0</v>
      </c>
    </row>
    <row r="120" spans="1:9" ht="15">
      <c r="A120" s="66"/>
      <c r="B120" s="55"/>
      <c r="C120" s="198" t="s">
        <v>58</v>
      </c>
      <c r="D120" s="201" t="s">
        <v>59</v>
      </c>
      <c r="E120" s="54"/>
      <c r="F120" s="144"/>
      <c r="G120" s="54"/>
      <c r="H120" s="152"/>
      <c r="I120" s="144">
        <f>Tabulka17[[#This Row],[Maximální odebrané množství v kusech]]*Tabulka17[[#This Row],[Nabízená cena za kus v Kč bez DPH]]</f>
        <v>0</v>
      </c>
    </row>
    <row r="121" spans="1:9" ht="15">
      <c r="A121" s="66"/>
      <c r="B121" s="55"/>
      <c r="C121" s="51" t="s">
        <v>41</v>
      </c>
      <c r="D121" s="12" t="s">
        <v>168</v>
      </c>
      <c r="E121" s="52"/>
      <c r="F121" s="142"/>
      <c r="G121" s="52"/>
      <c r="H121" s="156"/>
      <c r="I121" s="142">
        <f>Tabulka17[[#This Row],[Maximální odebrané množství v kusech]]*Tabulka17[[#This Row],[Nabízená cena za kus v Kč bez DPH]]</f>
        <v>0</v>
      </c>
    </row>
    <row r="122" spans="1:9" ht="15">
      <c r="A122" s="66"/>
      <c r="B122" s="55"/>
      <c r="C122" s="203" t="s">
        <v>80</v>
      </c>
      <c r="D122" s="212" t="s">
        <v>152</v>
      </c>
      <c r="E122" s="57"/>
      <c r="F122" s="145"/>
      <c r="G122" s="57"/>
      <c r="H122" s="157"/>
      <c r="I122" s="143">
        <f>Tabulka17[[#This Row],[Maximální odebrané množství v kusech]]*Tabulka17[[#This Row],[Nabízená cena za kus v Kč bez DPH]]</f>
        <v>0</v>
      </c>
    </row>
    <row r="123" spans="1:9" ht="24">
      <c r="A123" s="235"/>
      <c r="B123" s="52"/>
      <c r="C123" s="68" t="s">
        <v>20</v>
      </c>
      <c r="D123" s="77" t="s">
        <v>153</v>
      </c>
      <c r="E123" s="55"/>
      <c r="F123" s="144"/>
      <c r="G123" s="55"/>
      <c r="H123" s="152"/>
      <c r="I123" s="147">
        <f>Tabulka17[[#This Row],[Maximální odebrané množství v kusech]]*Tabulka17[[#This Row],[Nabízená cena za kus v Kč bez DPH]]</f>
        <v>0</v>
      </c>
    </row>
    <row r="124" spans="1:9" ht="15">
      <c r="A124" s="76"/>
      <c r="B124" s="74"/>
      <c r="C124" s="254" t="s">
        <v>180</v>
      </c>
      <c r="D124" s="237" t="s">
        <v>179</v>
      </c>
      <c r="E124" s="54"/>
      <c r="F124" s="144"/>
      <c r="G124" s="54"/>
      <c r="H124" s="152"/>
      <c r="I124" s="144">
        <f>Tabulka17[[#This Row],[Maximální odebrané množství v kusech]]*Tabulka17[[#This Row],[Nabízená cena za kus v Kč bez DPH]]</f>
        <v>0</v>
      </c>
    </row>
  </sheetData>
  <mergeCells count="3">
    <mergeCell ref="A1:I1"/>
    <mergeCell ref="A2:I2"/>
    <mergeCell ref="A3:I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26" r:id="rId10"/>
  <tableParts>
    <tablePart r:id="rId3"/>
    <tablePart r:id="rId8"/>
    <tablePart r:id="rId5"/>
    <tablePart r:id="rId4"/>
    <tablePart r:id="rId9"/>
    <tablePart r:id="rId2"/>
    <tablePart r:id="rId7"/>
    <tablePart r:id="rId6"/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5B2E1E0A686479DD317A7125C4147" ma:contentTypeVersion="4" ma:contentTypeDescription="Vytvoří nový dokument" ma:contentTypeScope="" ma:versionID="bd8d0f400f343a243864c578efdf81f9">
  <xsd:schema xmlns:xsd="http://www.w3.org/2001/XMLSchema" xmlns:xs="http://www.w3.org/2001/XMLSchema" xmlns:p="http://schemas.microsoft.com/office/2006/metadata/properties" xmlns:ns2="e16ad96b-79ac-4f4a-9f2e-a39b9f30fa0c" xmlns:ns3="bfb6dfe8-97b8-4440-9a42-88401c43eece" targetNamespace="http://schemas.microsoft.com/office/2006/metadata/properties" ma:root="true" ma:fieldsID="56f814624339e507cd72064e6e6ff244" ns2:_="" ns3:_="">
    <xsd:import namespace="e16ad96b-79ac-4f4a-9f2e-a39b9f30fa0c"/>
    <xsd:import namespace="bfb6dfe8-97b8-4440-9a42-88401c43ee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ad96b-79ac-4f4a-9f2e-a39b9f30fa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6dfe8-97b8-4440-9a42-88401c43ee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7DB2DD-AB3C-41ED-BC64-E49E9496BF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9C7771-CCA7-4D6E-B4B0-1EE336EAB71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16ad96b-79ac-4f4a-9f2e-a39b9f30fa0c"/>
    <ds:schemaRef ds:uri="http://purl.org/dc/elements/1.1/"/>
    <ds:schemaRef ds:uri="http://schemas.microsoft.com/office/2006/metadata/properties"/>
    <ds:schemaRef ds:uri="bfb6dfe8-97b8-4440-9a42-88401c43eece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BECF2A7-A5CB-45DE-974E-7408D7EEC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ad96b-79ac-4f4a-9f2e-a39b9f30fa0c"/>
    <ds:schemaRef ds:uri="bfb6dfe8-97b8-4440-9a42-88401c43ee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Mickova, Alice</dc:creator>
  <cp:keywords/>
  <dc:description/>
  <cp:lastModifiedBy>Fischerová, Karolína</cp:lastModifiedBy>
  <cp:lastPrinted>2020-08-03T08:57:49Z</cp:lastPrinted>
  <dcterms:created xsi:type="dcterms:W3CDTF">2016-08-18T13:11:14Z</dcterms:created>
  <dcterms:modified xsi:type="dcterms:W3CDTF">2020-08-03T09:30:38Z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7f17c0-b23c-493d-99ab-b037779ecd33_Enabled">
    <vt:lpwstr>True</vt:lpwstr>
  </property>
  <property fmtid="{D5CDD505-2E9C-101B-9397-08002B2CF9AE}" pid="3" name="MSIP_Label_a17f17c0-b23c-493d-99ab-b037779ecd33_SiteId">
    <vt:lpwstr>945c199a-83a2-4e80-9f8c-5a91be5752dd</vt:lpwstr>
  </property>
  <property fmtid="{D5CDD505-2E9C-101B-9397-08002B2CF9AE}" pid="4" name="MSIP_Label_a17f17c0-b23c-493d-99ab-b037779ecd33_Owner">
    <vt:lpwstr>Alice_Mickova@Dell.com</vt:lpwstr>
  </property>
  <property fmtid="{D5CDD505-2E9C-101B-9397-08002B2CF9AE}" pid="5" name="MSIP_Label_a17f17c0-b23c-493d-99ab-b037779ecd33_SetDate">
    <vt:lpwstr>2020-01-14T14:50:30.8781646Z</vt:lpwstr>
  </property>
  <property fmtid="{D5CDD505-2E9C-101B-9397-08002B2CF9AE}" pid="6" name="MSIP_Label_a17f17c0-b23c-493d-99ab-b037779ecd33_Name">
    <vt:lpwstr>Customer Communication</vt:lpwstr>
  </property>
  <property fmtid="{D5CDD505-2E9C-101B-9397-08002B2CF9AE}" pid="7" name="MSIP_Label_a17f17c0-b23c-493d-99ab-b037779ecd33_Application">
    <vt:lpwstr>Microsoft Azure Information Protection</vt:lpwstr>
  </property>
  <property fmtid="{D5CDD505-2E9C-101B-9397-08002B2CF9AE}" pid="8" name="MSIP_Label_a17f17c0-b23c-493d-99ab-b037779ecd33_Extended_MSFT_Method">
    <vt:lpwstr>Manual</vt:lpwstr>
  </property>
  <property fmtid="{D5CDD505-2E9C-101B-9397-08002B2CF9AE}" pid="9" name="aiplabel">
    <vt:lpwstr>Customer Communication</vt:lpwstr>
  </property>
  <property fmtid="{D5CDD505-2E9C-101B-9397-08002B2CF9AE}" pid="10" name="ContentTypeId">
    <vt:lpwstr>0x010100A9F5B2E1E0A686479DD317A7125C4147</vt:lpwstr>
  </property>
</Properties>
</file>